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9155" windowHeight="6360" tabRatio="875" activeTab="0"/>
  </bookViews>
  <sheets>
    <sheet name="на портал" sheetId="1" r:id="rId1"/>
  </sheets>
  <definedNames>
    <definedName name="_xlnm.Print_Titles" localSheetId="0">'на портал'!$7:$7</definedName>
    <definedName name="_xlnm.Print_Area" localSheetId="0">'на портал'!$A$1:$F$152</definedName>
  </definedNames>
  <calcPr fullCalcOnLoad="1"/>
</workbook>
</file>

<file path=xl/sharedStrings.xml><?xml version="1.0" encoding="utf-8"?>
<sst xmlns="http://schemas.openxmlformats.org/spreadsheetml/2006/main" count="190" uniqueCount="157">
  <si>
    <t>Пенсионный фонд Российской Федерации</t>
  </si>
  <si>
    <t xml:space="preserve">Министерство социальной защиты населения и труда Республики Марий Эл </t>
  </si>
  <si>
    <t>Фонд содействия реформированию ЖКХ</t>
  </si>
  <si>
    <t>Министерство культуры, печати и по делам национальностей Республики Марий Эл</t>
  </si>
  <si>
    <t>проведение культурно-массовых мероприятий; повышение безопасности на объектах культуры</t>
  </si>
  <si>
    <t>2.</t>
  </si>
  <si>
    <t>ФГБОУ ВПО "Поволжский государственный технологический университет"</t>
  </si>
  <si>
    <t>распространение на всей территории РФ современной модели успешной социализации детей</t>
  </si>
  <si>
    <t>3.</t>
  </si>
  <si>
    <t>Департамент экологической безопасности, природопользования и защиты населения Республики Марий Эл</t>
  </si>
  <si>
    <t>расчистка русла р.М.Кокшага в черте г.Йошкар-Олы от ул.Вашской до Водосливной плотины</t>
  </si>
  <si>
    <t xml:space="preserve">Министерство внутренних дел Республики Марий Эл </t>
  </si>
  <si>
    <t>16-ти этажный многоквартирный жилой дом в мкр. Сомбатхей</t>
  </si>
  <si>
    <t>реконструкция изолятора временного содержания (г. Йошкар-Ола)</t>
  </si>
  <si>
    <t>строительство изолятора временного содержания (г. Волжск)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</si>
  <si>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</si>
  <si>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подпрограмма "Выполнение государственных обязательств по обеспечению жильем категорий граждан, установленных федеральным законодательством"</t>
  </si>
  <si>
    <t>Министерство строительства, архитектуры и жилищно-коммунального хозяйства Республики Марий Эл</t>
  </si>
  <si>
    <t>Устройство придорожных полос и внесение сведений в госкадарстр (Вятка- от Чебоксар через плотину Чебоксарской ГЭС на Йошкар-Олу, Киров до Сыктывкара</t>
  </si>
  <si>
    <t>общежитие на 750 мест в квартале № 75 г. Йошкар-Олы (I этап строительства)</t>
  </si>
  <si>
    <t>межбюджетные трансферты на государственную поддержку (грант) комплексного развития региональных и муниципальных учреждений культуры в рамках подпрограмм "Наследие" и "Искусство"</t>
  </si>
  <si>
    <t>Государственная программа развития здравоохранения Российской Федерации до 2020 года</t>
  </si>
  <si>
    <t>строительство 40-квартирного жилого дома в г. Йошкар-Оле</t>
  </si>
  <si>
    <t>ФЦП "Жилище" на 2011 - 2015 годы</t>
  </si>
  <si>
    <t>содержание, ремонт дорог федерального значения и искусственных сооружений на них</t>
  </si>
  <si>
    <t>приобретение, установка и настройка оборудования</t>
  </si>
  <si>
    <t>противопаводковые мероприятия</t>
  </si>
  <si>
    <t>ФКУ "Волго-Вятскуправтодор"</t>
  </si>
  <si>
    <t>текущий ремонт гидротехнических сооружений</t>
  </si>
  <si>
    <t>ФГБВУ "Управление "Мармелиоводхоз"</t>
  </si>
  <si>
    <t>реконструкция гидротехнических сооружений инженерной защиты Озеро-Руткинской сельскохозяйственной низины (II этап), Горномарийский район</t>
  </si>
  <si>
    <t>Комитет Республики Марий Эл по туризму</t>
  </si>
  <si>
    <t xml:space="preserve">Департамент информатизации и связи Республики Марий Эл </t>
  </si>
  <si>
    <t>16.</t>
  </si>
  <si>
    <t>17.</t>
  </si>
  <si>
    <t>18.</t>
  </si>
  <si>
    <t>19.</t>
  </si>
  <si>
    <t>20.</t>
  </si>
  <si>
    <t>21.</t>
  </si>
  <si>
    <t>строительство мансардного этажа госпиталя МСЧ МВД по Марий Эл</t>
  </si>
  <si>
    <t xml:space="preserve">Департамент государственной службы занятости населения Республики Марий Эл </t>
  </si>
  <si>
    <t>Федеральная целевая программа развития образования                                        на 2011 - 2015 годы</t>
  </si>
  <si>
    <t>Министерство образования и науки Республики Марий Эл</t>
  </si>
  <si>
    <t>4.</t>
  </si>
  <si>
    <t xml:space="preserve">Министерство социальной защиты населения и труда Республики Марий Эл </t>
  </si>
  <si>
    <t>ФЦП "Развитие транспортной системы России (2010 - 2020 годы)"</t>
  </si>
  <si>
    <t xml:space="preserve">Информация </t>
  </si>
  <si>
    <t>по реализации  федеральных целевых программ</t>
  </si>
  <si>
    <t xml:space="preserve">и мероприятий непрограммной части за счет средств </t>
  </si>
  <si>
    <t xml:space="preserve">                                  </t>
  </si>
  <si>
    <t>№ п/п</t>
  </si>
  <si>
    <t>Наименование мероприятия</t>
  </si>
  <si>
    <t>Управление федерального казначейства по Республике Марий Эл</t>
  </si>
  <si>
    <t>строительство пристройки к административному зданию УФК по Республике Марий Эл в г. Йошкар-Оле</t>
  </si>
  <si>
    <t>ФГБОУ ВПО "МарГУ"</t>
  </si>
  <si>
    <t>ВСЕГО по республике</t>
  </si>
  <si>
    <t>в том числе:</t>
  </si>
  <si>
    <t>1.</t>
  </si>
  <si>
    <t>Профинан-сировано на 31.12.2013</t>
  </si>
  <si>
    <t>ФЦП "Развитие мелиорации земель сельскохозяйственного назначения России на 2014 - 2020 годы"</t>
  </si>
  <si>
    <t>кроме итог, по лимитам 2013 года</t>
  </si>
  <si>
    <t>техническое перевооружение авиационной метеорологической станции II разряда (аэропорт  "Йошкар-Ола")</t>
  </si>
  <si>
    <t>строительство сети цифрового наземного телевизионного вещания Республики Марий Эл (I-III этапы)</t>
  </si>
  <si>
    <t>Министерство сельского хозяйства  и продовольствия Республики                                                                                                                                                                                             Марий Эл</t>
  </si>
  <si>
    <t>Государственная программа Российской Федерации "Развитие культуры и туризма" на 2013 - 2020 годы</t>
  </si>
  <si>
    <t>ФЦП "Развитие внутреннего и въездного туризма в Российской Федерации (2011 - 2018 годы)"</t>
  </si>
  <si>
    <t>Госпрограмма "Информационное общество (2011 - 2020 годы)"</t>
  </si>
  <si>
    <t>Госпрограмма "Доступная среда" на 2011 - 2015 годы</t>
  </si>
  <si>
    <t>субсидии на реализацию отдельных мероприятий государственной программы в рамках подпрограммы "Совершенствование оказания специализированной, включая высокотехнологичную, медпомощь, скорой, в т.ч.скорой специализированной медпомощи, медэвакуации"</t>
  </si>
  <si>
    <t>Средства ОАО "Газпром"</t>
  </si>
  <si>
    <t xml:space="preserve">ОАО "Газпром" </t>
  </si>
  <si>
    <t>строительство межпоселковых газопроводов</t>
  </si>
  <si>
    <t xml:space="preserve">Резервный фонд Президента Российской Федерации </t>
  </si>
  <si>
    <t>ФЦП "Повышение безопасности дорожного движения                                                                 в 2013 - 2020 годах"</t>
  </si>
  <si>
    <t>ФЦП "Развитие физической культуры и спорта в  Российской Федерации на 2006 - 2015 годы"</t>
  </si>
  <si>
    <t>ФЦП "Развитие водохозяйственного комплекса Российской Федерации  в 2012 - 2020 годах"</t>
  </si>
  <si>
    <t>ФЦП "Развитие электронной компонентной базы и радиоэлектроники" на 2008 - 2015 годы</t>
  </si>
  <si>
    <t>ФЦП "Развитие оборонно-промышленного комплекса Российской Федерации на 2011 - 2020 годы"</t>
  </si>
  <si>
    <t>ФЦП "Модернизация Единой системы организации воздушного движения РФ (2009 - 2015 годы)"</t>
  </si>
  <si>
    <t>ФЦП "Развитие телерадиовещания в Российской Федерации                                                   на 2009 - 2015 годы"</t>
  </si>
  <si>
    <t>ФЦП "Устойчивое развитие сельских территорий на 2014 - 2017 годы                                                   и на период до 2020 года"</t>
  </si>
  <si>
    <t>ФЦП "Создание и развитие  системы мониторинга геофизической обстановки над территорией Российской Федерации                                                                                                                          на 2008 - 2015 годы"</t>
  </si>
  <si>
    <t>Всего по программам (16 ФЦП и 5 ГП)</t>
  </si>
  <si>
    <t>13.</t>
  </si>
  <si>
    <t xml:space="preserve">ГФУ по обеспечению инженерных защит Чебоксарского водохранилища по Республике Марий Эл  </t>
  </si>
  <si>
    <t xml:space="preserve"> </t>
  </si>
  <si>
    <t xml:space="preserve">Устройство искусственного электроосвещения на автомобильной дороге А-295 Йошкар-Ола-Зеленодольск автомобильной дороги М-7 "Волга" на участке км 61+800 - км 62+800 (ПИР) </t>
  </si>
  <si>
    <t xml:space="preserve">   Всего непрограммная часть</t>
  </si>
  <si>
    <t xml:space="preserve">   в том числе:</t>
  </si>
  <si>
    <t>обеспечение жильем отдельных категорий граждан, предусмотренных федеральными законами "О ветеранах"  и "О социальной защите инвалидов в Российской Федерации"</t>
  </si>
  <si>
    <t>Министерство лесного хозяйства Республики Марий Эл</t>
  </si>
  <si>
    <t>субвенции на мероприятия по охране, защите и воспроизводству леса</t>
  </si>
  <si>
    <t>субвенции на мероприятия по авиалесоохране и тушению лесных пожаров</t>
  </si>
  <si>
    <t>субсидии на реализацию мероприятий по модернизации региональной системы дошкольного образования</t>
  </si>
  <si>
    <t>субсидии на обеспечение жилыми помещениями детей-сирот</t>
  </si>
  <si>
    <t>мероприятия, направленные на совершенствование организации медицинской помощи пострадавшим при дорожно-транспортных происшествиях</t>
  </si>
  <si>
    <t xml:space="preserve">Министерство образования и науки Республики Марий Эл </t>
  </si>
  <si>
    <t>ФГБУ "Центральная аэрологическая обсерватория" г. Долгопрудный</t>
  </si>
  <si>
    <t>подпрограмма "Обеспечение жильем молодых семей"</t>
  </si>
  <si>
    <t>10.</t>
  </si>
  <si>
    <t>мероприятия по развитию сети общеобразовательных учреждений в сельской местности</t>
  </si>
  <si>
    <t>5.</t>
  </si>
  <si>
    <t>ОАО "Марийский машиностроительный завод"</t>
  </si>
  <si>
    <t>переселение граждан из аварийного жилищного фонда</t>
  </si>
  <si>
    <t>капремонт жилищного фонда</t>
  </si>
  <si>
    <t>строительство позиции и установка доплеровского метеорологического локатора в районе аэродрома г. Йошкар-Ола</t>
  </si>
  <si>
    <t>межбюджетные трансферты из федерального бюджета на завершение работ по созданию сети многофункциональных центров</t>
  </si>
  <si>
    <t>Министерство здравоохранения Республики Марий Эл</t>
  </si>
  <si>
    <t>ФЦП "Укрепление единства российской нации и этнокультурное развитие народов России (2014 - 2020 годы)"</t>
  </si>
  <si>
    <t>межбюджетные трансферты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  в рамках подпрограммы "Искусство"</t>
  </si>
  <si>
    <t>межбюджетные трансферты на государственную поддержку (грант) больших, средних и малых городов-центров культуры и туризма в рамках подпрограмм "Наследие" и "Искусство"</t>
  </si>
  <si>
    <t>субсидии на развитие учреждений культуры</t>
  </si>
  <si>
    <t xml:space="preserve">Устройство искусственного электроосвещения на автомобильной дороге А-295 Йошкар-Ола - Зеленодольск автомобильной дороги М-7 "Волга" на участке км 91+250 - км 92+600 </t>
  </si>
  <si>
    <t>Лимит</t>
  </si>
  <si>
    <t>капитальный ремонт здания ГКУ "Волжский социально-реабилитационный центр для несовершеннолетних"</t>
  </si>
  <si>
    <t>Профинан-сировано на 31.12.2014</t>
  </si>
  <si>
    <t>Фактически освоено на 31.12.2014</t>
  </si>
  <si>
    <t>совершенствование комплексных региональных программ развития профессионального образования с учетом опыта их реализации</t>
  </si>
  <si>
    <t>ФЦП "Культура России (2012 - 2018 годы)"</t>
  </si>
  <si>
    <t>приобретение приборов и оборудования</t>
  </si>
  <si>
    <t>ФГБУ "Верхне-Волжское управление по гидрометеорологии и мониторингу окружающей среды"</t>
  </si>
  <si>
    <t xml:space="preserve">Департамент экологической безопасности, природопользования и защиты населения Республики Марий Эл </t>
  </si>
  <si>
    <t>капитальный ремонт гидротехнических сооружений, находящихся в собственности республики</t>
  </si>
  <si>
    <t>14.</t>
  </si>
  <si>
    <t>строительство Национального театра оперы и балета на 500 мест  в г. Йошкар-Оле</t>
  </si>
  <si>
    <t>11.</t>
  </si>
  <si>
    <t>ФГУП "Российская телевизионная и радиовещательная сеть"</t>
  </si>
  <si>
    <t>кроме того, возврат неиспользованной субсидии за 2013 год</t>
  </si>
  <si>
    <t>12.</t>
  </si>
  <si>
    <t xml:space="preserve">Министерство спорта Республики Марий Эл </t>
  </si>
  <si>
    <t>Устройство искусственного электроосвещения на автомобильной дороге Р-176  "Вятка" Чебоксары-Йошкар-Ола- Киров-Сыктывкар на участках км 113+400 - км  115+640 н.п. Ивановка, км 117+620-км 120+000 н.п.Марково, км 129+800-км 130+960 н.п. Клюкино (ПИР)</t>
  </si>
  <si>
    <t>мероприятия программы</t>
  </si>
  <si>
    <t>строительство и реконструкция автомобильных дорог, связывающих сельские населенные пункты с автомобильными дорогами общего пользования</t>
  </si>
  <si>
    <t>плавательный бассейн в пос.Советский</t>
  </si>
  <si>
    <t>программа стратегического развития государственных образовательных учреждений высшего профессионального образования</t>
  </si>
  <si>
    <t>программа развития деятельности студенческих объединений в образовательных учреждениях</t>
  </si>
  <si>
    <t>15.</t>
  </si>
  <si>
    <t xml:space="preserve">Главное управление МЧС России по Республике Марий Эл </t>
  </si>
  <si>
    <t>закупка ГСМ, приобретение, содержание, эксплуатация и ремонт вооружения и техники, воинские перевозки, приобретение и пошив вещевого имущества</t>
  </si>
  <si>
    <t>Госпрограмма "Воспроизводство  и использование природных ресурсов                     на 2013-2020 годы"</t>
  </si>
  <si>
    <t xml:space="preserve">Министерство промышленности, транспорта и дорожного хозяйства Республики Марий Эл </t>
  </si>
  <si>
    <t xml:space="preserve"> федерального бюджета на 31 декабря 2014 года </t>
  </si>
  <si>
    <t>оборудование рабочих мест для незанятых инвалидов</t>
  </si>
  <si>
    <t>мероприятия по развитию газификации в сельской местности</t>
  </si>
  <si>
    <t>мероприятия по улучшению жилищных условий граждан, проживающих в сельской местности, молодых семей и молодых специалистов на селе</t>
  </si>
  <si>
    <t>приобретение лесопожарной техники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</si>
  <si>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</si>
  <si>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формирование безбарьерной среды жизнедеятельности для инвалидов и других маломобильных групп населения</t>
  </si>
  <si>
    <t>техническое перевооружение и реконструкция специализированного производства унифицированных низкочастотных типовых элементов замены и модулей активных фазированных антенных решеток</t>
  </si>
  <si>
    <t>6.</t>
  </si>
  <si>
    <t>реконструкция и техническое перевооружение ОАО "ММЗ"</t>
  </si>
  <si>
    <t>7.</t>
  </si>
  <si>
    <t>8.</t>
  </si>
  <si>
    <t>9.</t>
  </si>
  <si>
    <t>подпрограмма "Автомобильные дороги"</t>
  </si>
  <si>
    <t>капитальный ремонт спальных корпусов ГУ Республики Марий Эл "Красногорский психоневрологический интернат"</t>
  </si>
  <si>
    <t>мероприятия по формированию сети базовых общеобразовательных организаций, в которых созданы условия для инклюзивного образования детей-инвалидов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</si>
</sst>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_-* #,##0.0_р_._-;\-* #,##0.0_р_._-;_-* &quot;-&quot;?_р_._-;_-@_-"/>
    <numFmt numFmtId="170" formatCode="0.000"/>
    <numFmt numFmtId="171" formatCode="[$€-2]\ ###,000_);[Red]\([$€-2]\ ###,000\)"/>
    <numFmt numFmtId="172" formatCode="0.000000"/>
    <numFmt numFmtId="173" formatCode="0.00000"/>
    <numFmt numFmtId="174" formatCode="0.0000"/>
    <numFmt numFmtId="175" formatCode="#,##0.0"/>
    <numFmt numFmtId="176" formatCode="#,##0.000"/>
    <numFmt numFmtId="177" formatCode="_-* #,##0.000_р_._-;\-* #,##0.000_р_._-;_-* &quot;-&quot;??_р_._-;_-@_-"/>
    <numFmt numFmtId="178" formatCode="_-* #,##0.000_р_._-;\-* #,##0.000_р_._-;_-* &quot;-&quot;???_р_._-;_-@_-"/>
    <numFmt numFmtId="179" formatCode="0.0000000"/>
    <numFmt numFmtId="180" formatCode="0.00000000"/>
    <numFmt numFmtId="181" formatCode="#,##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 Cyr"/>
      <family val="0"/>
    </font>
    <font>
      <sz val="10"/>
      <name val="Times New Roman CYR"/>
      <family val="1"/>
    </font>
    <font>
      <sz val="12.5"/>
      <name val="Times New Roman Cyr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i/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sz val="11"/>
      <name val="Times New Roman"/>
      <family val="1"/>
    </font>
    <font>
      <i/>
      <sz val="10.5"/>
      <name val="Times New Roman Cyr"/>
      <family val="0"/>
    </font>
    <font>
      <i/>
      <sz val="10.5"/>
      <name val="Times New Roman"/>
      <family val="1"/>
    </font>
    <font>
      <b/>
      <sz val="10"/>
      <name val="Times New Roman"/>
      <family val="1"/>
    </font>
    <font>
      <sz val="10.5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30"/>
      <name val="Times New Roman Cyr"/>
      <family val="1"/>
    </font>
    <font>
      <b/>
      <sz val="10"/>
      <color indexed="30"/>
      <name val="Times New Roman Cyr"/>
      <family val="0"/>
    </font>
    <font>
      <i/>
      <sz val="10"/>
      <name val="Times New Roman Cyr"/>
      <family val="0"/>
    </font>
    <font>
      <sz val="10"/>
      <color indexed="30"/>
      <name val="Arial Cyr"/>
      <family val="0"/>
    </font>
    <font>
      <sz val="10"/>
      <color indexed="9"/>
      <name val="Times New Roman Cyr"/>
      <family val="0"/>
    </font>
    <font>
      <i/>
      <sz val="10.5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justify" vertical="top"/>
    </xf>
    <xf numFmtId="175" fontId="23" fillId="0" borderId="0" xfId="0" applyNumberFormat="1" applyFont="1" applyFill="1" applyAlignment="1">
      <alignment horizontal="right" vertical="top"/>
    </xf>
    <xf numFmtId="0" fontId="24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justify" vertical="top"/>
    </xf>
    <xf numFmtId="3" fontId="22" fillId="0" borderId="0" xfId="0" applyNumberFormat="1" applyFont="1" applyFill="1" applyAlignment="1">
      <alignment horizontal="right" vertical="top"/>
    </xf>
    <xf numFmtId="175" fontId="22" fillId="0" borderId="0" xfId="0" applyNumberFormat="1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5" fontId="22" fillId="0" borderId="11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justify" vertical="top" wrapText="1"/>
    </xf>
    <xf numFmtId="175" fontId="26" fillId="0" borderId="13" xfId="0" applyNumberFormat="1" applyFont="1" applyFill="1" applyBorder="1" applyAlignment="1">
      <alignment horizontal="right" vertical="top" wrapText="1"/>
    </xf>
    <xf numFmtId="175" fontId="22" fillId="0" borderId="13" xfId="0" applyNumberFormat="1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justify" vertical="top"/>
    </xf>
    <xf numFmtId="175" fontId="27" fillId="0" borderId="13" xfId="0" applyNumberFormat="1" applyFont="1" applyFill="1" applyBorder="1" applyAlignment="1">
      <alignment horizontal="right" vertical="top" wrapText="1"/>
    </xf>
    <xf numFmtId="0" fontId="24" fillId="0" borderId="12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justify" vertical="top"/>
    </xf>
    <xf numFmtId="175" fontId="28" fillId="0" borderId="13" xfId="0" applyNumberFormat="1" applyFont="1" applyFill="1" applyBorder="1" applyAlignment="1">
      <alignment horizontal="right" vertical="top" wrapText="1"/>
    </xf>
    <xf numFmtId="175" fontId="28" fillId="0" borderId="13" xfId="0" applyNumberFormat="1" applyFont="1" applyFill="1" applyBorder="1" applyAlignment="1">
      <alignment horizontal="right" vertical="top" wrapText="1"/>
    </xf>
    <xf numFmtId="0" fontId="24" fillId="0" borderId="13" xfId="0" applyFont="1" applyFill="1" applyBorder="1" applyAlignment="1">
      <alignment horizontal="justify" vertical="center"/>
    </xf>
    <xf numFmtId="175" fontId="22" fillId="0" borderId="13" xfId="0" applyNumberFormat="1" applyFont="1" applyFill="1" applyBorder="1" applyAlignment="1">
      <alignment horizontal="right" vertical="top" wrapText="1"/>
    </xf>
    <xf numFmtId="0" fontId="27" fillId="0" borderId="13" xfId="0" applyFont="1" applyFill="1" applyBorder="1" applyAlignment="1">
      <alignment horizontal="justify" vertical="top" wrapText="1"/>
    </xf>
    <xf numFmtId="0" fontId="30" fillId="0" borderId="13" xfId="0" applyFont="1" applyFill="1" applyBorder="1" applyAlignment="1">
      <alignment horizontal="justify" vertical="top" wrapText="1"/>
    </xf>
    <xf numFmtId="175" fontId="29" fillId="0" borderId="13" xfId="0" applyNumberFormat="1" applyFont="1" applyFill="1" applyBorder="1" applyAlignment="1">
      <alignment horizontal="right" vertical="top" wrapText="1"/>
    </xf>
    <xf numFmtId="0" fontId="29" fillId="0" borderId="13" xfId="0" applyFont="1" applyFill="1" applyBorder="1" applyAlignment="1">
      <alignment horizontal="justify" vertical="top" wrapText="1"/>
    </xf>
    <xf numFmtId="175" fontId="22" fillId="0" borderId="13" xfId="0" applyNumberFormat="1" applyFont="1" applyFill="1" applyBorder="1" applyAlignment="1">
      <alignment horizontal="right" vertical="top"/>
    </xf>
    <xf numFmtId="0" fontId="31" fillId="0" borderId="12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justify" vertical="top" wrapText="1"/>
    </xf>
    <xf numFmtId="175" fontId="29" fillId="0" borderId="13" xfId="0" applyNumberFormat="1" applyFont="1" applyFill="1" applyBorder="1" applyAlignment="1">
      <alignment horizontal="right" vertical="top"/>
    </xf>
    <xf numFmtId="0" fontId="32" fillId="0" borderId="12" xfId="0" applyFont="1" applyFill="1" applyBorder="1" applyAlignment="1">
      <alignment horizontal="center" vertical="top"/>
    </xf>
    <xf numFmtId="0" fontId="33" fillId="0" borderId="13" xfId="0" applyFont="1" applyFill="1" applyBorder="1" applyAlignment="1">
      <alignment horizontal="justify" vertical="top" wrapText="1"/>
    </xf>
    <xf numFmtId="0" fontId="25" fillId="0" borderId="12" xfId="0" applyFont="1" applyFill="1" applyBorder="1" applyAlignment="1">
      <alignment horizontal="justify" vertical="top" wrapText="1"/>
    </xf>
    <xf numFmtId="0" fontId="29" fillId="0" borderId="12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justify" vertical="top" wrapText="1"/>
    </xf>
    <xf numFmtId="175" fontId="25" fillId="0" borderId="13" xfId="0" applyNumberFormat="1" applyFont="1" applyFill="1" applyBorder="1" applyAlignment="1">
      <alignment horizontal="right" vertical="top" wrapText="1"/>
    </xf>
    <xf numFmtId="0" fontId="34" fillId="0" borderId="13" xfId="0" applyFont="1" applyFill="1" applyBorder="1" applyAlignment="1">
      <alignment horizontal="justify" vertical="top" wrapText="1"/>
    </xf>
    <xf numFmtId="0" fontId="35" fillId="0" borderId="13" xfId="0" applyFont="1" applyFill="1" applyBorder="1" applyAlignment="1">
      <alignment horizontal="justify" vertical="top" wrapText="1"/>
    </xf>
    <xf numFmtId="175" fontId="28" fillId="0" borderId="13" xfId="0" applyNumberFormat="1" applyFont="1" applyFill="1" applyBorder="1" applyAlignment="1">
      <alignment horizontal="right" vertical="top"/>
    </xf>
    <xf numFmtId="0" fontId="34" fillId="0" borderId="13" xfId="0" applyFont="1" applyFill="1" applyBorder="1" applyAlignment="1">
      <alignment horizontal="justify" vertical="top" wrapText="1"/>
    </xf>
    <xf numFmtId="175" fontId="36" fillId="0" borderId="13" xfId="0" applyNumberFormat="1" applyFont="1" applyFill="1" applyBorder="1" applyAlignment="1">
      <alignment horizontal="right" vertical="top" wrapText="1"/>
    </xf>
    <xf numFmtId="0" fontId="37" fillId="0" borderId="13" xfId="0" applyFont="1" applyFill="1" applyBorder="1" applyAlignment="1">
      <alignment horizontal="justify" vertical="top" wrapText="1"/>
    </xf>
    <xf numFmtId="0" fontId="27" fillId="0" borderId="14" xfId="0" applyFont="1" applyFill="1" applyBorder="1" applyAlignment="1">
      <alignment horizontal="center" vertical="top"/>
    </xf>
    <xf numFmtId="0" fontId="35" fillId="0" borderId="14" xfId="0" applyFont="1" applyFill="1" applyBorder="1" applyAlignment="1">
      <alignment horizontal="justify" vertical="top" wrapText="1"/>
    </xf>
    <xf numFmtId="175" fontId="29" fillId="0" borderId="14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justify" vertical="top" wrapText="1"/>
    </xf>
    <xf numFmtId="175" fontId="29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justify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top"/>
    </xf>
    <xf numFmtId="175" fontId="29" fillId="0" borderId="13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9" fillId="0" borderId="13" xfId="0" applyFont="1" applyFill="1" applyBorder="1" applyAlignment="1">
      <alignment horizontal="justify" vertical="top" wrapText="1"/>
    </xf>
    <xf numFmtId="175" fontId="29" fillId="0" borderId="13" xfId="0" applyNumberFormat="1" applyFont="1" applyFill="1" applyBorder="1" applyAlignment="1">
      <alignment horizontal="right" vertical="top" wrapText="1"/>
    </xf>
    <xf numFmtId="175" fontId="22" fillId="0" borderId="13" xfId="0" applyNumberFormat="1" applyFont="1" applyFill="1" applyBorder="1" applyAlignment="1">
      <alignment horizontal="right" vertical="top"/>
    </xf>
    <xf numFmtId="0" fontId="30" fillId="0" borderId="13" xfId="0" applyFont="1" applyFill="1" applyBorder="1" applyAlignment="1">
      <alignment horizontal="justify" vertical="top" wrapText="1"/>
    </xf>
    <xf numFmtId="175" fontId="22" fillId="0" borderId="13" xfId="0" applyNumberFormat="1" applyFont="1" applyFill="1" applyBorder="1" applyAlignment="1">
      <alignment horizontal="right" vertical="top" wrapText="1"/>
    </xf>
    <xf numFmtId="0" fontId="27" fillId="0" borderId="13" xfId="0" applyFont="1" applyFill="1" applyBorder="1" applyAlignment="1">
      <alignment horizontal="justify" vertical="top" wrapText="1"/>
    </xf>
    <xf numFmtId="175" fontId="28" fillId="0" borderId="13" xfId="0" applyNumberFormat="1" applyFont="1" applyFill="1" applyBorder="1" applyAlignment="1">
      <alignment horizontal="right" vertical="top" wrapText="1"/>
    </xf>
    <xf numFmtId="0" fontId="45" fillId="0" borderId="13" xfId="0" applyFont="1" applyFill="1" applyBorder="1" applyAlignment="1">
      <alignment horizontal="justify" vertical="top" wrapText="1"/>
    </xf>
    <xf numFmtId="0" fontId="27" fillId="0" borderId="12" xfId="0" applyFont="1" applyFill="1" applyBorder="1" applyAlignment="1">
      <alignment horizontal="justify" vertical="top" wrapText="1"/>
    </xf>
    <xf numFmtId="0" fontId="32" fillId="0" borderId="12" xfId="0" applyFont="1" applyFill="1" applyBorder="1" applyAlignment="1">
      <alignment horizontal="center" vertical="top"/>
    </xf>
    <xf numFmtId="175" fontId="25" fillId="0" borderId="13" xfId="0" applyNumberFormat="1" applyFont="1" applyFill="1" applyBorder="1" applyAlignment="1">
      <alignment horizontal="right" vertical="top" wrapText="1"/>
    </xf>
    <xf numFmtId="0" fontId="46" fillId="0" borderId="0" xfId="0" applyFont="1" applyFill="1" applyAlignment="1">
      <alignment/>
    </xf>
    <xf numFmtId="0" fontId="33" fillId="0" borderId="13" xfId="0" applyFont="1" applyFill="1" applyBorder="1" applyAlignment="1">
      <alignment horizontal="justify" vertical="center" wrapText="1"/>
    </xf>
    <xf numFmtId="175" fontId="28" fillId="0" borderId="13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justify" vertical="top" wrapText="1"/>
    </xf>
    <xf numFmtId="175" fontId="47" fillId="0" borderId="0" xfId="0" applyNumberFormat="1" applyFont="1" applyFill="1" applyBorder="1" applyAlignment="1">
      <alignment horizontal="right" vertical="top" wrapText="1"/>
    </xf>
    <xf numFmtId="175" fontId="36" fillId="0" borderId="12" xfId="0" applyNumberFormat="1" applyFont="1" applyFill="1" applyBorder="1" applyAlignment="1">
      <alignment horizontal="right" vertical="top" wrapText="1"/>
    </xf>
    <xf numFmtId="175" fontId="28" fillId="0" borderId="13" xfId="0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view="pageBreakPreview" zoomScaleSheetLayoutView="100" workbookViewId="0" topLeftCell="A1">
      <selection activeCell="B145" sqref="B145"/>
    </sheetView>
  </sheetViews>
  <sheetFormatPr defaultColWidth="9.00390625" defaultRowHeight="12.75"/>
  <cols>
    <col min="1" max="1" width="3.25390625" style="50" customWidth="1"/>
    <col min="2" max="2" width="66.75390625" style="51" customWidth="1"/>
    <col min="3" max="4" width="11.625" style="7" customWidth="1"/>
    <col min="5" max="5" width="11.875" style="7" customWidth="1"/>
    <col min="6" max="6" width="11.625" style="7" customWidth="1"/>
    <col min="7" max="16384" width="9.125" style="53" customWidth="1"/>
  </cols>
  <sheetData>
    <row r="1" spans="1:6" ht="18.75" customHeight="1">
      <c r="A1" s="83" t="s">
        <v>46</v>
      </c>
      <c r="B1" s="83"/>
      <c r="C1" s="83"/>
      <c r="D1" s="83"/>
      <c r="E1" s="83"/>
      <c r="F1" s="83"/>
    </row>
    <row r="2" spans="1:6" ht="18.75" customHeight="1">
      <c r="A2" s="83" t="s">
        <v>47</v>
      </c>
      <c r="B2" s="83"/>
      <c r="C2" s="83"/>
      <c r="D2" s="83"/>
      <c r="E2" s="83"/>
      <c r="F2" s="83"/>
    </row>
    <row r="3" spans="1:6" ht="18.75">
      <c r="A3" s="83" t="s">
        <v>48</v>
      </c>
      <c r="B3" s="83"/>
      <c r="C3" s="83"/>
      <c r="D3" s="83"/>
      <c r="E3" s="83"/>
      <c r="F3" s="83"/>
    </row>
    <row r="4" spans="1:6" ht="18.75">
      <c r="A4" s="83" t="s">
        <v>141</v>
      </c>
      <c r="B4" s="83"/>
      <c r="C4" s="83"/>
      <c r="D4" s="83"/>
      <c r="E4" s="83"/>
      <c r="F4" s="83"/>
    </row>
    <row r="5" spans="1:6" ht="2.25" customHeight="1">
      <c r="A5" s="1"/>
      <c r="B5" s="2"/>
      <c r="C5" s="3"/>
      <c r="D5" s="3"/>
      <c r="E5" s="3"/>
      <c r="F5" s="3"/>
    </row>
    <row r="6" spans="1:5" ht="15.75" customHeight="1">
      <c r="A6" s="4"/>
      <c r="B6" s="5" t="s">
        <v>49</v>
      </c>
      <c r="C6" s="6"/>
      <c r="D6" s="6"/>
      <c r="E6" s="6"/>
    </row>
    <row r="7" spans="1:6" s="57" customFormat="1" ht="52.5" customHeight="1">
      <c r="A7" s="8" t="s">
        <v>50</v>
      </c>
      <c r="B7" s="9" t="s">
        <v>51</v>
      </c>
      <c r="C7" s="10" t="s">
        <v>113</v>
      </c>
      <c r="D7" s="10" t="s">
        <v>116</v>
      </c>
      <c r="E7" s="10" t="s">
        <v>115</v>
      </c>
      <c r="F7" s="10" t="s">
        <v>58</v>
      </c>
    </row>
    <row r="8" spans="1:6" ht="3.75" customHeight="1">
      <c r="A8" s="11"/>
      <c r="B8" s="12"/>
      <c r="C8" s="13"/>
      <c r="D8" s="13"/>
      <c r="E8" s="14"/>
      <c r="F8" s="13"/>
    </row>
    <row r="9" spans="1:6" s="52" customFormat="1" ht="17.25" customHeight="1">
      <c r="A9" s="15"/>
      <c r="B9" s="16" t="s">
        <v>55</v>
      </c>
      <c r="C9" s="17">
        <f>C10+C98</f>
        <v>3541404.1499999994</v>
      </c>
      <c r="D9" s="17">
        <f>D10+D98</f>
        <v>3293603.67</v>
      </c>
      <c r="E9" s="17">
        <f>E10+E98</f>
        <v>3513425.55</v>
      </c>
      <c r="F9" s="17">
        <v>4639656.9</v>
      </c>
    </row>
    <row r="10" spans="1:6" ht="17.25" customHeight="1">
      <c r="A10" s="18"/>
      <c r="B10" s="19" t="s">
        <v>82</v>
      </c>
      <c r="C10" s="20">
        <f>C12+C18+C20+C26+C31+C36+C42+C45+C54+C56+C60+C63+C66+C73+C76+C78+C81+C39+C86+C89+C94</f>
        <v>981751.9899999999</v>
      </c>
      <c r="D10" s="20">
        <f>D12+D18+D20+D26+D31+D36+D42+D45+D54+D56+D60+D63+D66+D73+D76+D78+D81+D39+D86+D89+D94</f>
        <v>766974.42</v>
      </c>
      <c r="E10" s="20">
        <f>E12+E18+E20+E26+E31+E36+E42+E45+E54+E56+E60+E63+E66+E73+E76+E78+E81+E39+E86+E89+E94</f>
        <v>953773.39</v>
      </c>
      <c r="F10" s="20">
        <v>1972093.2</v>
      </c>
    </row>
    <row r="11" spans="1:6" ht="15">
      <c r="A11" s="18"/>
      <c r="B11" s="22" t="s">
        <v>56</v>
      </c>
      <c r="C11" s="23"/>
      <c r="D11" s="23"/>
      <c r="E11" s="23"/>
      <c r="F11" s="23"/>
    </row>
    <row r="12" spans="1:6" s="52" customFormat="1" ht="17.25" customHeight="1">
      <c r="A12" s="15" t="s">
        <v>57</v>
      </c>
      <c r="B12" s="24" t="s">
        <v>118</v>
      </c>
      <c r="C12" s="21">
        <f>SUM(C13)</f>
        <v>70550</v>
      </c>
      <c r="D12" s="21">
        <f>SUM(D13)</f>
        <v>70550</v>
      </c>
      <c r="E12" s="21">
        <f>SUM(E13)</f>
        <v>70550</v>
      </c>
      <c r="F12" s="21">
        <f>F13</f>
        <v>345420</v>
      </c>
    </row>
    <row r="13" spans="1:6" ht="30">
      <c r="A13" s="15"/>
      <c r="B13" s="25" t="s">
        <v>3</v>
      </c>
      <c r="C13" s="23">
        <f>C14+C15+C16+C17</f>
        <v>70550</v>
      </c>
      <c r="D13" s="23">
        <f>D14+D15+D16+D17</f>
        <v>70550</v>
      </c>
      <c r="E13" s="23">
        <f>E14+E15+E16+E17</f>
        <v>70550</v>
      </c>
      <c r="F13" s="26">
        <v>345420</v>
      </c>
    </row>
    <row r="14" spans="1:6" ht="14.25" customHeight="1">
      <c r="A14" s="15"/>
      <c r="B14" s="64" t="s">
        <v>124</v>
      </c>
      <c r="C14" s="65">
        <v>14450.3</v>
      </c>
      <c r="D14" s="65">
        <v>14450.3</v>
      </c>
      <c r="E14" s="65">
        <v>14450.3</v>
      </c>
      <c r="F14" s="26">
        <v>215000</v>
      </c>
    </row>
    <row r="15" spans="1:6" ht="25.5">
      <c r="A15" s="15"/>
      <c r="B15" s="64" t="s">
        <v>4</v>
      </c>
      <c r="C15" s="66">
        <v>23029.5</v>
      </c>
      <c r="D15" s="66">
        <v>23029.5</v>
      </c>
      <c r="E15" s="66">
        <v>23029.5</v>
      </c>
      <c r="F15" s="26">
        <v>5420</v>
      </c>
    </row>
    <row r="16" spans="1:6" s="62" customFormat="1" ht="14.25">
      <c r="A16" s="60"/>
      <c r="B16" s="64" t="s">
        <v>111</v>
      </c>
      <c r="C16" s="61">
        <v>7647.1</v>
      </c>
      <c r="D16" s="61">
        <v>7647.1</v>
      </c>
      <c r="E16" s="61">
        <v>7647.1</v>
      </c>
      <c r="F16" s="65"/>
    </row>
    <row r="17" spans="1:6" s="62" customFormat="1" ht="14.25">
      <c r="A17" s="60"/>
      <c r="B17" s="64" t="s">
        <v>127</v>
      </c>
      <c r="C17" s="61">
        <v>25423.1</v>
      </c>
      <c r="D17" s="61">
        <v>25423.1</v>
      </c>
      <c r="E17" s="61">
        <v>25423.1</v>
      </c>
      <c r="F17" s="65" t="s">
        <v>85</v>
      </c>
    </row>
    <row r="18" spans="1:6" s="63" customFormat="1" ht="29.25" customHeight="1">
      <c r="A18" s="60" t="s">
        <v>5</v>
      </c>
      <c r="B18" s="69" t="s">
        <v>108</v>
      </c>
      <c r="C18" s="70">
        <f>C19</f>
        <v>722.7</v>
      </c>
      <c r="D18" s="70">
        <f>D19</f>
        <v>722.7</v>
      </c>
      <c r="E18" s="70">
        <f>E19</f>
        <v>722.7</v>
      </c>
      <c r="F18" s="70"/>
    </row>
    <row r="19" spans="1:6" s="62" customFormat="1" ht="30">
      <c r="A19" s="60"/>
      <c r="B19" s="67" t="s">
        <v>3</v>
      </c>
      <c r="C19" s="68">
        <v>722.7</v>
      </c>
      <c r="D19" s="68">
        <v>722.7</v>
      </c>
      <c r="E19" s="68">
        <v>722.7</v>
      </c>
      <c r="F19" s="68"/>
    </row>
    <row r="20" spans="1:6" s="52" customFormat="1" ht="28.5">
      <c r="A20" s="15" t="s">
        <v>8</v>
      </c>
      <c r="B20" s="24" t="s">
        <v>41</v>
      </c>
      <c r="C20" s="21">
        <f>C21+C24</f>
        <v>32905.6</v>
      </c>
      <c r="D20" s="21">
        <f>D21+D24</f>
        <v>32905.6</v>
      </c>
      <c r="E20" s="21">
        <f>E21+E24</f>
        <v>32905.6</v>
      </c>
      <c r="F20" s="21">
        <v>42399.3</v>
      </c>
    </row>
    <row r="21" spans="1:6" ht="15" customHeight="1">
      <c r="A21" s="18"/>
      <c r="B21" s="25" t="s">
        <v>96</v>
      </c>
      <c r="C21" s="26">
        <f>SUM(C22:C23)</f>
        <v>12905.6</v>
      </c>
      <c r="D21" s="26">
        <f>SUM(D22:D23)</f>
        <v>12905.6</v>
      </c>
      <c r="E21" s="26">
        <f>SUM(E22:E23)</f>
        <v>12905.6</v>
      </c>
      <c r="F21" s="26">
        <v>13932</v>
      </c>
    </row>
    <row r="22" spans="1:6" ht="27" customHeight="1">
      <c r="A22" s="18"/>
      <c r="B22" s="27" t="s">
        <v>117</v>
      </c>
      <c r="C22" s="26">
        <v>12009.6</v>
      </c>
      <c r="D22" s="26">
        <v>12009.6</v>
      </c>
      <c r="E22" s="26">
        <v>12009.6</v>
      </c>
      <c r="F22" s="26"/>
    </row>
    <row r="23" spans="1:6" ht="27.75" customHeight="1">
      <c r="A23" s="18"/>
      <c r="B23" s="27" t="s">
        <v>7</v>
      </c>
      <c r="C23" s="26">
        <v>896</v>
      </c>
      <c r="D23" s="26">
        <v>896</v>
      </c>
      <c r="E23" s="26">
        <v>896</v>
      </c>
      <c r="F23" s="26">
        <v>2010</v>
      </c>
    </row>
    <row r="24" spans="1:6" ht="15">
      <c r="A24" s="18"/>
      <c r="B24" s="71" t="s">
        <v>54</v>
      </c>
      <c r="C24" s="26">
        <f>SUM(C25)</f>
        <v>20000</v>
      </c>
      <c r="D24" s="26">
        <f>SUM(D25)</f>
        <v>20000</v>
      </c>
      <c r="E24" s="26">
        <f>SUM(E25)</f>
        <v>20000</v>
      </c>
      <c r="F24" s="26"/>
    </row>
    <row r="25" spans="1:6" ht="15">
      <c r="A25" s="18"/>
      <c r="B25" s="27" t="s">
        <v>19</v>
      </c>
      <c r="C25" s="26">
        <v>20000</v>
      </c>
      <c r="D25" s="26">
        <v>20000</v>
      </c>
      <c r="E25" s="26">
        <v>20000</v>
      </c>
      <c r="F25" s="26"/>
    </row>
    <row r="26" spans="1:6" s="52" customFormat="1" ht="15.75" customHeight="1">
      <c r="A26" s="15" t="s">
        <v>43</v>
      </c>
      <c r="B26" s="24" t="s">
        <v>23</v>
      </c>
      <c r="C26" s="21">
        <f>C27+C29</f>
        <v>18275.4</v>
      </c>
      <c r="D26" s="21">
        <f>D27+D29</f>
        <v>11854.8</v>
      </c>
      <c r="E26" s="21">
        <f>E27+E29</f>
        <v>15488.5</v>
      </c>
      <c r="F26" s="21">
        <f>F27+F29</f>
        <v>17485.199999999997</v>
      </c>
    </row>
    <row r="27" spans="1:6" ht="45">
      <c r="A27" s="29"/>
      <c r="B27" s="30" t="s">
        <v>16</v>
      </c>
      <c r="C27" s="26">
        <f>SUM(C28)</f>
        <v>11213.9</v>
      </c>
      <c r="D27" s="26">
        <f>SUM(D28)</f>
        <v>8427</v>
      </c>
      <c r="E27" s="26">
        <f>SUM(E28)</f>
        <v>8427</v>
      </c>
      <c r="F27" s="26">
        <v>13101.8</v>
      </c>
    </row>
    <row r="28" spans="1:6" ht="30">
      <c r="A28" s="15"/>
      <c r="B28" s="25" t="s">
        <v>17</v>
      </c>
      <c r="C28" s="23">
        <v>11213.9</v>
      </c>
      <c r="D28" s="23">
        <v>8427</v>
      </c>
      <c r="E28" s="23">
        <v>8427</v>
      </c>
      <c r="F28" s="23">
        <v>5101.8</v>
      </c>
    </row>
    <row r="29" spans="1:6" ht="15.75" customHeight="1">
      <c r="A29" s="18"/>
      <c r="B29" s="30" t="s">
        <v>98</v>
      </c>
      <c r="C29" s="23">
        <v>7061.5</v>
      </c>
      <c r="D29" s="23">
        <f>D30</f>
        <v>3427.8</v>
      </c>
      <c r="E29" s="23">
        <v>7061.5</v>
      </c>
      <c r="F29" s="23">
        <v>4383.4</v>
      </c>
    </row>
    <row r="30" spans="1:6" ht="30">
      <c r="A30" s="18"/>
      <c r="B30" s="25" t="s">
        <v>17</v>
      </c>
      <c r="C30" s="23">
        <f>C29</f>
        <v>7061.5</v>
      </c>
      <c r="D30" s="23">
        <v>3427.8</v>
      </c>
      <c r="E30" s="23">
        <v>7061.5</v>
      </c>
      <c r="F30" s="23">
        <f>F29</f>
        <v>4383.4</v>
      </c>
    </row>
    <row r="31" spans="1:6" s="52" customFormat="1" ht="31.5" customHeight="1">
      <c r="A31" s="15" t="s">
        <v>101</v>
      </c>
      <c r="B31" s="24" t="s">
        <v>80</v>
      </c>
      <c r="C31" s="21">
        <f>C32</f>
        <v>15963.6</v>
      </c>
      <c r="D31" s="21">
        <f>D32</f>
        <v>15963.6</v>
      </c>
      <c r="E31" s="21">
        <f>E32</f>
        <v>15963.6</v>
      </c>
      <c r="F31" s="21"/>
    </row>
    <row r="32" spans="1:6" ht="31.5" customHeight="1">
      <c r="A32" s="32"/>
      <c r="B32" s="25" t="s">
        <v>63</v>
      </c>
      <c r="C32" s="26">
        <f>SUM(C33:C35)</f>
        <v>15963.6</v>
      </c>
      <c r="D32" s="26">
        <f>SUM(D33:D35)</f>
        <v>15963.6</v>
      </c>
      <c r="E32" s="26">
        <f>SUM(E33:E35)</f>
        <v>15963.6</v>
      </c>
      <c r="F32" s="26"/>
    </row>
    <row r="33" spans="1:6" ht="27.75" customHeight="1">
      <c r="A33" s="29"/>
      <c r="B33" s="27" t="s">
        <v>144</v>
      </c>
      <c r="C33" s="23">
        <v>5200</v>
      </c>
      <c r="D33" s="23">
        <v>5200</v>
      </c>
      <c r="E33" s="23">
        <v>5200</v>
      </c>
      <c r="F33" s="23"/>
    </row>
    <row r="34" spans="1:6" ht="25.5">
      <c r="A34" s="29"/>
      <c r="B34" s="27" t="s">
        <v>100</v>
      </c>
      <c r="C34" s="23">
        <v>6100</v>
      </c>
      <c r="D34" s="23">
        <v>6100</v>
      </c>
      <c r="E34" s="23">
        <v>6100</v>
      </c>
      <c r="F34" s="23"/>
    </row>
    <row r="35" spans="1:6" ht="15">
      <c r="A35" s="29"/>
      <c r="B35" s="27" t="s">
        <v>143</v>
      </c>
      <c r="C35" s="23">
        <v>4663.6</v>
      </c>
      <c r="D35" s="23">
        <v>4663.6</v>
      </c>
      <c r="E35" s="23">
        <v>4663.6</v>
      </c>
      <c r="F35" s="23"/>
    </row>
    <row r="36" spans="1:6" s="52" customFormat="1" ht="29.25" customHeight="1">
      <c r="A36" s="15" t="s">
        <v>149</v>
      </c>
      <c r="B36" s="24" t="s">
        <v>59</v>
      </c>
      <c r="C36" s="21">
        <f aca="true" t="shared" si="0" ref="C36:E37">C37</f>
        <v>51954</v>
      </c>
      <c r="D36" s="21">
        <f t="shared" si="0"/>
        <v>51954</v>
      </c>
      <c r="E36" s="21">
        <f t="shared" si="0"/>
        <v>51954</v>
      </c>
      <c r="F36" s="21"/>
    </row>
    <row r="37" spans="1:6" ht="16.5" customHeight="1">
      <c r="A37" s="32"/>
      <c r="B37" s="25" t="s">
        <v>29</v>
      </c>
      <c r="C37" s="26">
        <f t="shared" si="0"/>
        <v>51954</v>
      </c>
      <c r="D37" s="26">
        <f t="shared" si="0"/>
        <v>51954</v>
      </c>
      <c r="E37" s="26">
        <f t="shared" si="0"/>
        <v>51954</v>
      </c>
      <c r="F37" s="26"/>
    </row>
    <row r="38" spans="1:6" ht="27.75" customHeight="1">
      <c r="A38" s="29"/>
      <c r="B38" s="27" t="s">
        <v>30</v>
      </c>
      <c r="C38" s="23">
        <v>51954</v>
      </c>
      <c r="D38" s="23">
        <v>51954</v>
      </c>
      <c r="E38" s="23">
        <v>51954</v>
      </c>
      <c r="F38" s="23"/>
    </row>
    <row r="39" spans="1:6" s="52" customFormat="1" ht="32.25" customHeight="1">
      <c r="A39" s="15" t="s">
        <v>151</v>
      </c>
      <c r="B39" s="24" t="s">
        <v>76</v>
      </c>
      <c r="C39" s="21">
        <f aca="true" t="shared" si="1" ref="C39:E40">C40</f>
        <v>119503.26</v>
      </c>
      <c r="D39" s="21">
        <f t="shared" si="1"/>
        <v>20000</v>
      </c>
      <c r="E39" s="21">
        <f t="shared" si="1"/>
        <v>119503.26</v>
      </c>
      <c r="F39" s="21">
        <v>179812.9</v>
      </c>
    </row>
    <row r="40" spans="1:6" ht="15.75" customHeight="1">
      <c r="A40" s="32"/>
      <c r="B40" s="25" t="s">
        <v>102</v>
      </c>
      <c r="C40" s="26">
        <f t="shared" si="1"/>
        <v>119503.26</v>
      </c>
      <c r="D40" s="26">
        <f t="shared" si="1"/>
        <v>20000</v>
      </c>
      <c r="E40" s="26">
        <f t="shared" si="1"/>
        <v>119503.26</v>
      </c>
      <c r="F40" s="26">
        <v>179812.9</v>
      </c>
    </row>
    <row r="41" spans="1:6" ht="38.25">
      <c r="A41" s="32"/>
      <c r="B41" s="27" t="s">
        <v>148</v>
      </c>
      <c r="C41" s="26">
        <v>119503.26</v>
      </c>
      <c r="D41" s="26">
        <v>20000</v>
      </c>
      <c r="E41" s="26">
        <v>119503.26</v>
      </c>
      <c r="F41" s="26">
        <v>179812.9</v>
      </c>
    </row>
    <row r="42" spans="1:6" s="54" customFormat="1" ht="29.25" customHeight="1">
      <c r="A42" s="15" t="s">
        <v>152</v>
      </c>
      <c r="B42" s="24" t="s">
        <v>77</v>
      </c>
      <c r="C42" s="21">
        <f aca="true" t="shared" si="2" ref="C42:F43">C43</f>
        <v>86307.91</v>
      </c>
      <c r="D42" s="21">
        <f t="shared" si="2"/>
        <v>10000</v>
      </c>
      <c r="E42" s="21">
        <f t="shared" si="2"/>
        <v>86307.91</v>
      </c>
      <c r="F42" s="21">
        <f t="shared" si="2"/>
        <v>162084.9</v>
      </c>
    </row>
    <row r="43" spans="1:6" ht="18" customHeight="1">
      <c r="A43" s="32"/>
      <c r="B43" s="25" t="s">
        <v>102</v>
      </c>
      <c r="C43" s="26">
        <f t="shared" si="2"/>
        <v>86307.91</v>
      </c>
      <c r="D43" s="26">
        <f t="shared" si="2"/>
        <v>10000</v>
      </c>
      <c r="E43" s="26">
        <f t="shared" si="2"/>
        <v>86307.91</v>
      </c>
      <c r="F43" s="26">
        <f t="shared" si="2"/>
        <v>162084.9</v>
      </c>
    </row>
    <row r="44" spans="1:6" ht="15">
      <c r="A44" s="32"/>
      <c r="B44" s="27" t="s">
        <v>150</v>
      </c>
      <c r="C44" s="26">
        <v>86307.91</v>
      </c>
      <c r="D44" s="26">
        <v>10000</v>
      </c>
      <c r="E44" s="26">
        <v>86307.91</v>
      </c>
      <c r="F44" s="26">
        <v>162084.9</v>
      </c>
    </row>
    <row r="45" spans="1:6" s="58" customFormat="1" ht="18.75" customHeight="1">
      <c r="A45" s="15" t="s">
        <v>153</v>
      </c>
      <c r="B45" s="33" t="s">
        <v>45</v>
      </c>
      <c r="C45" s="20">
        <f>C46</f>
        <v>188408.6</v>
      </c>
      <c r="D45" s="20">
        <f>D46</f>
        <v>188408.6</v>
      </c>
      <c r="E45" s="20">
        <f>E46</f>
        <v>188408.6</v>
      </c>
      <c r="F45" s="20">
        <f>F46</f>
        <v>852644.2</v>
      </c>
    </row>
    <row r="46" spans="1:6" ht="17.25" customHeight="1">
      <c r="A46" s="15"/>
      <c r="B46" s="30" t="s">
        <v>154</v>
      </c>
      <c r="C46" s="26">
        <f>C47+C49</f>
        <v>188408.6</v>
      </c>
      <c r="D46" s="26">
        <f>D47+D49</f>
        <v>188408.6</v>
      </c>
      <c r="E46" s="26">
        <f>E47+E49</f>
        <v>188408.6</v>
      </c>
      <c r="F46" s="26">
        <f>F47+F49</f>
        <v>852644.2</v>
      </c>
    </row>
    <row r="47" spans="1:6" ht="30">
      <c r="A47" s="15"/>
      <c r="B47" s="25" t="s">
        <v>140</v>
      </c>
      <c r="C47" s="26">
        <f>C48</f>
        <v>118184.3</v>
      </c>
      <c r="D47" s="26">
        <f>D48</f>
        <v>118184.3</v>
      </c>
      <c r="E47" s="26">
        <f>E48</f>
        <v>118184.3</v>
      </c>
      <c r="F47" s="26">
        <f>F48</f>
        <v>104840</v>
      </c>
    </row>
    <row r="48" spans="1:6" ht="27.75" customHeight="1">
      <c r="A48" s="15"/>
      <c r="B48" s="27" t="s">
        <v>132</v>
      </c>
      <c r="C48" s="26">
        <v>118184.3</v>
      </c>
      <c r="D48" s="26">
        <v>118184.3</v>
      </c>
      <c r="E48" s="26">
        <v>118184.3</v>
      </c>
      <c r="F48" s="26">
        <v>104840</v>
      </c>
    </row>
    <row r="49" spans="1:6" ht="15.75" customHeight="1">
      <c r="A49" s="15"/>
      <c r="B49" s="25" t="s">
        <v>27</v>
      </c>
      <c r="C49" s="23">
        <f>SUM(C50:C53)</f>
        <v>70224.3</v>
      </c>
      <c r="D49" s="23">
        <f>SUM(D50:D53)</f>
        <v>70224.3</v>
      </c>
      <c r="E49" s="23">
        <f>SUM(E50:E53)</f>
        <v>70224.3</v>
      </c>
      <c r="F49" s="23">
        <v>747804.2</v>
      </c>
    </row>
    <row r="50" spans="1:6" ht="38.25">
      <c r="A50" s="15"/>
      <c r="B50" s="34" t="s">
        <v>86</v>
      </c>
      <c r="C50" s="26">
        <v>409.1</v>
      </c>
      <c r="D50" s="26">
        <v>409.1</v>
      </c>
      <c r="E50" s="26">
        <v>409.1</v>
      </c>
      <c r="F50" s="26">
        <v>163.4</v>
      </c>
    </row>
    <row r="51" spans="1:6" ht="38.25">
      <c r="A51" s="15"/>
      <c r="B51" s="34" t="s">
        <v>112</v>
      </c>
      <c r="C51" s="26">
        <v>19881.6</v>
      </c>
      <c r="D51" s="26">
        <v>19881.6</v>
      </c>
      <c r="E51" s="26">
        <v>19881.6</v>
      </c>
      <c r="F51" s="26"/>
    </row>
    <row r="52" spans="1:6" ht="51">
      <c r="A52" s="15"/>
      <c r="B52" s="34" t="s">
        <v>130</v>
      </c>
      <c r="C52" s="26">
        <v>37500</v>
      </c>
      <c r="D52" s="26">
        <v>37500</v>
      </c>
      <c r="E52" s="26">
        <v>37500</v>
      </c>
      <c r="F52" s="26">
        <v>1323.3</v>
      </c>
    </row>
    <row r="53" spans="1:6" ht="29.25" customHeight="1">
      <c r="A53" s="15"/>
      <c r="B53" s="27" t="s">
        <v>18</v>
      </c>
      <c r="C53" s="26">
        <v>12433.6</v>
      </c>
      <c r="D53" s="26">
        <v>12433.6</v>
      </c>
      <c r="E53" s="26">
        <v>12433.6</v>
      </c>
      <c r="F53" s="26"/>
    </row>
    <row r="54" spans="1:6" s="78" customFormat="1" ht="30" customHeight="1">
      <c r="A54" s="15" t="s">
        <v>99</v>
      </c>
      <c r="B54" s="76" t="s">
        <v>73</v>
      </c>
      <c r="C54" s="20">
        <f>C55</f>
        <v>6617.8</v>
      </c>
      <c r="D54" s="20">
        <f>D55</f>
        <v>6617.8</v>
      </c>
      <c r="E54" s="20">
        <f>E55</f>
        <v>6617.8</v>
      </c>
      <c r="F54" s="77"/>
    </row>
    <row r="55" spans="1:6" ht="30.75" customHeight="1">
      <c r="A55" s="15"/>
      <c r="B55" s="25" t="s">
        <v>140</v>
      </c>
      <c r="C55" s="26">
        <v>6617.8</v>
      </c>
      <c r="D55" s="26">
        <v>6617.8</v>
      </c>
      <c r="E55" s="26">
        <v>6617.8</v>
      </c>
      <c r="F55" s="26"/>
    </row>
    <row r="56" spans="1:6" s="59" customFormat="1" ht="30.75" customHeight="1">
      <c r="A56" s="15" t="s">
        <v>125</v>
      </c>
      <c r="B56" s="24" t="s">
        <v>78</v>
      </c>
      <c r="C56" s="21">
        <f>C57</f>
        <v>71385.4</v>
      </c>
      <c r="D56" s="21">
        <f>D57</f>
        <v>45681.9</v>
      </c>
      <c r="E56" s="21">
        <f>E57</f>
        <v>46193.700000000004</v>
      </c>
      <c r="F56" s="21">
        <v>36315</v>
      </c>
    </row>
    <row r="57" spans="1:6" ht="16.5" customHeight="1">
      <c r="A57" s="15"/>
      <c r="B57" s="25" t="s">
        <v>97</v>
      </c>
      <c r="C57" s="26">
        <f>SUM(C58:C59)</f>
        <v>71385.4</v>
      </c>
      <c r="D57" s="26">
        <f>SUM(D58:D59)</f>
        <v>45681.9</v>
      </c>
      <c r="E57" s="26">
        <f>SUM(E58:E59)</f>
        <v>46193.700000000004</v>
      </c>
      <c r="F57" s="26">
        <f>F58</f>
        <v>22900</v>
      </c>
    </row>
    <row r="58" spans="1:6" ht="28.5" customHeight="1">
      <c r="A58" s="35"/>
      <c r="B58" s="36" t="s">
        <v>105</v>
      </c>
      <c r="C58" s="26">
        <v>67100</v>
      </c>
      <c r="D58" s="26">
        <v>41908.3</v>
      </c>
      <c r="E58" s="26">
        <v>41908.3</v>
      </c>
      <c r="F58" s="26">
        <v>22900</v>
      </c>
    </row>
    <row r="59" spans="1:6" ht="25.5">
      <c r="A59" s="35"/>
      <c r="B59" s="36" t="s">
        <v>61</v>
      </c>
      <c r="C59" s="26">
        <v>4285.4</v>
      </c>
      <c r="D59" s="26">
        <v>3773.6</v>
      </c>
      <c r="E59" s="26">
        <v>4285.4</v>
      </c>
      <c r="F59" s="26"/>
    </row>
    <row r="60" spans="1:6" ht="28.5">
      <c r="A60" s="15" t="s">
        <v>128</v>
      </c>
      <c r="B60" s="24" t="s">
        <v>79</v>
      </c>
      <c r="C60" s="21">
        <f aca="true" t="shared" si="3" ref="C60:F61">C61</f>
        <v>22834.1</v>
      </c>
      <c r="D60" s="21">
        <f t="shared" si="3"/>
        <v>22834.1</v>
      </c>
      <c r="E60" s="21">
        <f t="shared" si="3"/>
        <v>22834.1</v>
      </c>
      <c r="F60" s="21">
        <f t="shared" si="3"/>
        <v>149909.1</v>
      </c>
    </row>
    <row r="61" spans="1:6" ht="15.75" customHeight="1">
      <c r="A61" s="32"/>
      <c r="B61" s="25" t="s">
        <v>126</v>
      </c>
      <c r="C61" s="37">
        <f t="shared" si="3"/>
        <v>22834.1</v>
      </c>
      <c r="D61" s="37">
        <f t="shared" si="3"/>
        <v>22834.1</v>
      </c>
      <c r="E61" s="37">
        <f t="shared" si="3"/>
        <v>22834.1</v>
      </c>
      <c r="F61" s="37">
        <f t="shared" si="3"/>
        <v>149909.1</v>
      </c>
    </row>
    <row r="62" spans="1:6" s="55" customFormat="1" ht="27" customHeight="1">
      <c r="A62" s="15"/>
      <c r="B62" s="27" t="s">
        <v>62</v>
      </c>
      <c r="C62" s="26">
        <v>22834.1</v>
      </c>
      <c r="D62" s="26">
        <v>22834.1</v>
      </c>
      <c r="E62" s="26">
        <v>22834.1</v>
      </c>
      <c r="F62" s="37">
        <v>149909.1</v>
      </c>
    </row>
    <row r="63" spans="1:6" ht="29.25" customHeight="1">
      <c r="A63" s="15" t="s">
        <v>83</v>
      </c>
      <c r="B63" s="24" t="s">
        <v>74</v>
      </c>
      <c r="C63" s="21">
        <f>C64</f>
        <v>60000</v>
      </c>
      <c r="D63" s="21">
        <f>D64</f>
        <v>60000</v>
      </c>
      <c r="E63" s="21">
        <f>E64</f>
        <v>60000</v>
      </c>
      <c r="F63" s="21">
        <f>F64</f>
        <v>20000</v>
      </c>
    </row>
    <row r="64" spans="1:6" ht="17.25" customHeight="1">
      <c r="A64" s="32"/>
      <c r="B64" s="25" t="s">
        <v>129</v>
      </c>
      <c r="C64" s="37">
        <f>SUM(C65:C65)</f>
        <v>60000</v>
      </c>
      <c r="D64" s="37">
        <f>SUM(D65:D65)</f>
        <v>60000</v>
      </c>
      <c r="E64" s="37">
        <f>SUM(E65:E65)</f>
        <v>60000</v>
      </c>
      <c r="F64" s="37">
        <v>20000</v>
      </c>
    </row>
    <row r="65" spans="1:6" ht="15.75" customHeight="1">
      <c r="A65" s="32"/>
      <c r="B65" s="27" t="s">
        <v>133</v>
      </c>
      <c r="C65" s="26">
        <v>60000</v>
      </c>
      <c r="D65" s="37">
        <v>60000</v>
      </c>
      <c r="E65" s="37">
        <v>60000</v>
      </c>
      <c r="F65" s="37"/>
    </row>
    <row r="66" spans="1:6" ht="31.5" customHeight="1">
      <c r="A66" s="15" t="s">
        <v>123</v>
      </c>
      <c r="B66" s="24" t="s">
        <v>75</v>
      </c>
      <c r="C66" s="21">
        <f>SUM(C67,C69,C71)</f>
        <v>55040.7</v>
      </c>
      <c r="D66" s="21">
        <f>SUM(D67,D69,D71)</f>
        <v>48198.399999999994</v>
      </c>
      <c r="E66" s="21">
        <f>SUM(E67,E69,E71)</f>
        <v>55040.7</v>
      </c>
      <c r="F66" s="21">
        <v>96590.2</v>
      </c>
    </row>
    <row r="67" spans="1:6" ht="32.25" customHeight="1">
      <c r="A67" s="32"/>
      <c r="B67" s="25" t="s">
        <v>84</v>
      </c>
      <c r="C67" s="37">
        <f>C68</f>
        <v>42053</v>
      </c>
      <c r="D67" s="37">
        <f>D68</f>
        <v>35210.7</v>
      </c>
      <c r="E67" s="37">
        <f>E68</f>
        <v>42053</v>
      </c>
      <c r="F67" s="26">
        <v>49380.7</v>
      </c>
    </row>
    <row r="68" spans="1:6" s="55" customFormat="1" ht="14.25">
      <c r="A68" s="15"/>
      <c r="B68" s="27" t="s">
        <v>28</v>
      </c>
      <c r="C68" s="26">
        <v>42053</v>
      </c>
      <c r="D68" s="26">
        <v>35210.7</v>
      </c>
      <c r="E68" s="26">
        <v>42053</v>
      </c>
      <c r="F68" s="37"/>
    </row>
    <row r="69" spans="1:6" s="55" customFormat="1" ht="32.25" customHeight="1">
      <c r="A69" s="15"/>
      <c r="B69" s="25" t="s">
        <v>120</v>
      </c>
      <c r="C69" s="37">
        <f>C70</f>
        <v>500</v>
      </c>
      <c r="D69" s="26">
        <v>500</v>
      </c>
      <c r="E69" s="37">
        <f>E70</f>
        <v>500</v>
      </c>
      <c r="F69" s="26">
        <v>19288.5</v>
      </c>
    </row>
    <row r="70" spans="1:6" s="55" customFormat="1" ht="15" customHeight="1">
      <c r="A70" s="15"/>
      <c r="B70" s="27" t="s">
        <v>119</v>
      </c>
      <c r="C70" s="26">
        <v>500</v>
      </c>
      <c r="D70" s="26">
        <v>500</v>
      </c>
      <c r="E70" s="26">
        <v>500</v>
      </c>
      <c r="F70" s="26"/>
    </row>
    <row r="71" spans="1:6" ht="32.25" customHeight="1">
      <c r="A71" s="32"/>
      <c r="B71" s="25" t="s">
        <v>121</v>
      </c>
      <c r="C71" s="37">
        <f>C72</f>
        <v>12487.7</v>
      </c>
      <c r="D71" s="37">
        <f>D72</f>
        <v>12487.7</v>
      </c>
      <c r="E71" s="37">
        <f>E72</f>
        <v>12487.7</v>
      </c>
      <c r="F71" s="37">
        <f>F72</f>
        <v>26421</v>
      </c>
    </row>
    <row r="72" spans="1:6" ht="27" customHeight="1">
      <c r="A72" s="15"/>
      <c r="B72" s="27" t="s">
        <v>122</v>
      </c>
      <c r="C72" s="37">
        <v>12487.7</v>
      </c>
      <c r="D72" s="26">
        <v>12487.7</v>
      </c>
      <c r="E72" s="26">
        <v>12487.7</v>
      </c>
      <c r="F72" s="26">
        <v>26421</v>
      </c>
    </row>
    <row r="73" spans="1:6" ht="42.75" customHeight="1">
      <c r="A73" s="15" t="s">
        <v>136</v>
      </c>
      <c r="B73" s="24" t="s">
        <v>81</v>
      </c>
      <c r="C73" s="42">
        <f>C74</f>
        <v>1072.5</v>
      </c>
      <c r="D73" s="42">
        <f>D74</f>
        <v>1072.5</v>
      </c>
      <c r="E73" s="42">
        <f>E74</f>
        <v>1072.5</v>
      </c>
      <c r="F73" s="26"/>
    </row>
    <row r="74" spans="1:6" ht="30">
      <c r="A74" s="15"/>
      <c r="B74" s="25" t="s">
        <v>120</v>
      </c>
      <c r="C74" s="37">
        <f>SUM(C75)</f>
        <v>1072.5</v>
      </c>
      <c r="D74" s="37">
        <f>SUM(D75)</f>
        <v>1072.5</v>
      </c>
      <c r="E74" s="37">
        <f>SUM(E75)</f>
        <v>1072.5</v>
      </c>
      <c r="F74" s="26"/>
    </row>
    <row r="75" spans="1:6" ht="14.25">
      <c r="A75" s="15"/>
      <c r="B75" s="27" t="s">
        <v>25</v>
      </c>
      <c r="C75" s="37">
        <v>1072.5</v>
      </c>
      <c r="D75" s="37">
        <v>1072.5</v>
      </c>
      <c r="E75" s="37">
        <v>1072.5</v>
      </c>
      <c r="F75" s="26"/>
    </row>
    <row r="76" spans="1:6" s="52" customFormat="1" ht="32.25" customHeight="1">
      <c r="A76" s="15" t="s">
        <v>33</v>
      </c>
      <c r="B76" s="24" t="s">
        <v>65</v>
      </c>
      <c r="C76" s="21">
        <f>C77</f>
        <v>1500</v>
      </c>
      <c r="D76" s="21">
        <f>D77</f>
        <v>1500</v>
      </c>
      <c r="E76" s="21">
        <f>E77</f>
        <v>1500</v>
      </c>
      <c r="F76" s="21"/>
    </row>
    <row r="77" spans="1:6" ht="16.5" customHeight="1">
      <c r="A77" s="32"/>
      <c r="B77" s="25" t="s">
        <v>31</v>
      </c>
      <c r="C77" s="26">
        <v>1500</v>
      </c>
      <c r="D77" s="26">
        <v>1500</v>
      </c>
      <c r="E77" s="26">
        <v>1500</v>
      </c>
      <c r="F77" s="26"/>
    </row>
    <row r="78" spans="1:6" ht="15.75" customHeight="1">
      <c r="A78" s="15" t="s">
        <v>34</v>
      </c>
      <c r="B78" s="72" t="s">
        <v>66</v>
      </c>
      <c r="C78" s="21">
        <f>C79</f>
        <v>20400</v>
      </c>
      <c r="D78" s="21">
        <f>D79</f>
        <v>20400</v>
      </c>
      <c r="E78" s="21">
        <f>E79</f>
        <v>20400</v>
      </c>
      <c r="F78" s="21"/>
    </row>
    <row r="79" spans="1:6" s="62" customFormat="1" ht="15">
      <c r="A79" s="73"/>
      <c r="B79" s="67" t="s">
        <v>32</v>
      </c>
      <c r="C79" s="74">
        <f>SUM(C80:C80)</f>
        <v>20400</v>
      </c>
      <c r="D79" s="74">
        <f>SUM(D80:D80)</f>
        <v>20400</v>
      </c>
      <c r="E79" s="74">
        <f>SUM(E80:E80)</f>
        <v>20400</v>
      </c>
      <c r="F79" s="74"/>
    </row>
    <row r="80" spans="1:6" s="75" customFormat="1" ht="15" customHeight="1">
      <c r="A80" s="60"/>
      <c r="B80" s="64" t="s">
        <v>131</v>
      </c>
      <c r="C80" s="65">
        <v>20400</v>
      </c>
      <c r="D80" s="65">
        <v>20400</v>
      </c>
      <c r="E80" s="65">
        <v>20400</v>
      </c>
      <c r="F80" s="74"/>
    </row>
    <row r="81" spans="1:6" ht="17.25" customHeight="1">
      <c r="A81" s="15" t="s">
        <v>35</v>
      </c>
      <c r="B81" s="24" t="s">
        <v>67</v>
      </c>
      <c r="C81" s="21">
        <f>C82+C84</f>
        <v>48717.119999999995</v>
      </c>
      <c r="D81" s="21">
        <f>D82+D84</f>
        <v>48717.119999999995</v>
      </c>
      <c r="E81" s="21">
        <f>E82+E84</f>
        <v>48717.119999999995</v>
      </c>
      <c r="F81" s="21"/>
    </row>
    <row r="82" spans="1:6" ht="31.5" customHeight="1">
      <c r="A82" s="32"/>
      <c r="B82" s="25" t="s">
        <v>44</v>
      </c>
      <c r="C82" s="37">
        <f>SUM(C83:C83)</f>
        <v>41922.52</v>
      </c>
      <c r="D82" s="37">
        <f>SUM(D83:D83)</f>
        <v>41922.52</v>
      </c>
      <c r="E82" s="37">
        <f>SUM(E83:E83)</f>
        <v>41922.52</v>
      </c>
      <c r="F82" s="37"/>
    </row>
    <row r="83" spans="1:6" s="55" customFormat="1" ht="25.5">
      <c r="A83" s="15"/>
      <c r="B83" s="27" t="s">
        <v>147</v>
      </c>
      <c r="C83" s="26">
        <v>41922.52</v>
      </c>
      <c r="D83" s="26">
        <v>41922.52</v>
      </c>
      <c r="E83" s="26">
        <v>41922.52</v>
      </c>
      <c r="F83" s="37"/>
    </row>
    <row r="84" spans="1:6" s="55" customFormat="1" ht="17.25" customHeight="1">
      <c r="A84" s="15"/>
      <c r="B84" s="25" t="s">
        <v>96</v>
      </c>
      <c r="C84" s="37">
        <f>SUM(C85:C85)</f>
        <v>6794.6</v>
      </c>
      <c r="D84" s="26">
        <f>D85</f>
        <v>6794.6</v>
      </c>
      <c r="E84" s="37">
        <f>SUM(E85:E85)</f>
        <v>6794.6</v>
      </c>
      <c r="F84" s="37"/>
    </row>
    <row r="85" spans="1:6" s="55" customFormat="1" ht="30" customHeight="1">
      <c r="A85" s="15"/>
      <c r="B85" s="27" t="s">
        <v>156</v>
      </c>
      <c r="C85" s="26">
        <v>6794.6</v>
      </c>
      <c r="D85" s="26">
        <v>6794.6</v>
      </c>
      <c r="E85" s="26">
        <v>6794.6</v>
      </c>
      <c r="F85" s="37"/>
    </row>
    <row r="86" spans="1:6" ht="31.5" customHeight="1">
      <c r="A86" s="15" t="s">
        <v>36</v>
      </c>
      <c r="B86" s="24" t="s">
        <v>139</v>
      </c>
      <c r="C86" s="21">
        <f>C87</f>
        <v>1403.8</v>
      </c>
      <c r="D86" s="21">
        <f>D87</f>
        <v>1403.8</v>
      </c>
      <c r="E86" s="21">
        <f>E87</f>
        <v>1403.8</v>
      </c>
      <c r="F86" s="21"/>
    </row>
    <row r="87" spans="1:6" ht="30.75" customHeight="1">
      <c r="A87" s="32"/>
      <c r="B87" s="25" t="s">
        <v>84</v>
      </c>
      <c r="C87" s="37">
        <f>SUM(C88:C88)</f>
        <v>1403.8</v>
      </c>
      <c r="D87" s="37">
        <v>1403.8</v>
      </c>
      <c r="E87" s="37">
        <f>SUM(E88:E88)</f>
        <v>1403.8</v>
      </c>
      <c r="F87" s="37"/>
    </row>
    <row r="88" spans="1:6" s="55" customFormat="1" ht="14.25">
      <c r="A88" s="15"/>
      <c r="B88" s="27" t="s">
        <v>28</v>
      </c>
      <c r="C88" s="26">
        <v>1403.8</v>
      </c>
      <c r="D88" s="26">
        <v>1403.8</v>
      </c>
      <c r="E88" s="26">
        <v>1403.8</v>
      </c>
      <c r="F88" s="37"/>
    </row>
    <row r="89" spans="1:6" s="55" customFormat="1" ht="30" customHeight="1">
      <c r="A89" s="15" t="s">
        <v>37</v>
      </c>
      <c r="B89" s="24" t="s">
        <v>64</v>
      </c>
      <c r="C89" s="21">
        <f>C90</f>
        <v>52300</v>
      </c>
      <c r="D89" s="21">
        <f>D90</f>
        <v>52300</v>
      </c>
      <c r="E89" s="21">
        <f>E90</f>
        <v>52300</v>
      </c>
      <c r="F89" s="37"/>
    </row>
    <row r="90" spans="1:6" s="55" customFormat="1" ht="30">
      <c r="A90" s="15"/>
      <c r="B90" s="25" t="s">
        <v>3</v>
      </c>
      <c r="C90" s="26">
        <f>SUM(C91:C93)</f>
        <v>52300</v>
      </c>
      <c r="D90" s="26">
        <f>SUM(D91:D93)</f>
        <v>52300</v>
      </c>
      <c r="E90" s="26">
        <f>SUM(E91:E93)</f>
        <v>52300</v>
      </c>
      <c r="F90" s="37"/>
    </row>
    <row r="91" spans="1:6" s="55" customFormat="1" ht="38.25">
      <c r="A91" s="15"/>
      <c r="B91" s="27" t="s">
        <v>20</v>
      </c>
      <c r="C91" s="26">
        <v>14200</v>
      </c>
      <c r="D91" s="26">
        <v>14200</v>
      </c>
      <c r="E91" s="26">
        <v>14200</v>
      </c>
      <c r="F91" s="37"/>
    </row>
    <row r="92" spans="1:6" s="55" customFormat="1" ht="38.25">
      <c r="A92" s="15"/>
      <c r="B92" s="27" t="s">
        <v>110</v>
      </c>
      <c r="C92" s="26">
        <v>34400</v>
      </c>
      <c r="D92" s="26">
        <v>34400</v>
      </c>
      <c r="E92" s="26">
        <v>34400</v>
      </c>
      <c r="F92" s="37"/>
    </row>
    <row r="93" spans="1:6" s="55" customFormat="1" ht="42" customHeight="1">
      <c r="A93" s="15"/>
      <c r="B93" s="27" t="s">
        <v>109</v>
      </c>
      <c r="C93" s="26">
        <v>3700</v>
      </c>
      <c r="D93" s="26">
        <v>3700</v>
      </c>
      <c r="E93" s="26">
        <v>3700</v>
      </c>
      <c r="F93" s="37"/>
    </row>
    <row r="94" spans="1:6" s="55" customFormat="1" ht="30" customHeight="1">
      <c r="A94" s="15" t="s">
        <v>38</v>
      </c>
      <c r="B94" s="24" t="s">
        <v>21</v>
      </c>
      <c r="C94" s="42">
        <f>C95</f>
        <v>55889.5</v>
      </c>
      <c r="D94" s="42">
        <f>D95</f>
        <v>55889.5</v>
      </c>
      <c r="E94" s="42">
        <f>E95</f>
        <v>55889.5</v>
      </c>
      <c r="F94" s="37"/>
    </row>
    <row r="95" spans="1:6" s="55" customFormat="1" ht="16.5" customHeight="1">
      <c r="A95" s="15"/>
      <c r="B95" s="25" t="s">
        <v>107</v>
      </c>
      <c r="C95" s="37">
        <f>SUM(C96)</f>
        <v>55889.5</v>
      </c>
      <c r="D95" s="37">
        <f>SUM(D96)</f>
        <v>55889.5</v>
      </c>
      <c r="E95" s="37">
        <f>SUM(E96)</f>
        <v>55889.5</v>
      </c>
      <c r="F95" s="37"/>
    </row>
    <row r="96" spans="1:6" s="55" customFormat="1" ht="54.75" customHeight="1">
      <c r="A96" s="15"/>
      <c r="B96" s="36" t="s">
        <v>68</v>
      </c>
      <c r="C96" s="26">
        <v>55889.5</v>
      </c>
      <c r="D96" s="26">
        <v>55889.5</v>
      </c>
      <c r="E96" s="26">
        <v>55889.5</v>
      </c>
      <c r="F96" s="37"/>
    </row>
    <row r="97" spans="1:6" s="55" customFormat="1" ht="14.25">
      <c r="A97" s="15"/>
      <c r="B97" s="36"/>
      <c r="C97" s="26"/>
      <c r="D97" s="26"/>
      <c r="E97" s="26"/>
      <c r="F97" s="37"/>
    </row>
    <row r="98" spans="1:6" s="52" customFormat="1" ht="16.5" customHeight="1">
      <c r="A98" s="15"/>
      <c r="B98" s="16" t="s">
        <v>87</v>
      </c>
      <c r="C98" s="21">
        <f>C100+C103+C105+C109+C113+C115+C120+C122+C124+C126+C128+C130+C133+C136+C139+C142+C145</f>
        <v>2559652.1599999997</v>
      </c>
      <c r="D98" s="21">
        <f>D100+D103+D105+D109+D113+D115+D120+D122+D124+D126+D128+D130+D133+D136+D139+D142+D145</f>
        <v>2526629.25</v>
      </c>
      <c r="E98" s="21">
        <f>E100+E103+E105+E109+E113+E115+E120+E122+E124+E126+E128+E130+E133+E136+E139+E142+E145</f>
        <v>2559652.1599999997</v>
      </c>
      <c r="F98" s="21">
        <v>1882030.1</v>
      </c>
    </row>
    <row r="99" spans="1:6" ht="17.25" customHeight="1">
      <c r="A99" s="32"/>
      <c r="B99" s="22" t="s">
        <v>88</v>
      </c>
      <c r="C99" s="23"/>
      <c r="D99" s="23"/>
      <c r="E99" s="23"/>
      <c r="F99" s="23"/>
    </row>
    <row r="100" spans="1:6" ht="17.25" customHeight="1">
      <c r="A100" s="15" t="s">
        <v>57</v>
      </c>
      <c r="B100" s="33" t="s">
        <v>107</v>
      </c>
      <c r="C100" s="21">
        <f>C101+C102</f>
        <v>86813.2</v>
      </c>
      <c r="D100" s="21">
        <f>SUM(D101:D102)</f>
        <v>86813.2</v>
      </c>
      <c r="E100" s="21">
        <f>E101+E102</f>
        <v>86813.2</v>
      </c>
      <c r="F100" s="21">
        <v>214894.5</v>
      </c>
    </row>
    <row r="101" spans="1:6" s="54" customFormat="1" ht="28.5" customHeight="1">
      <c r="A101" s="32"/>
      <c r="B101" s="38" t="s">
        <v>95</v>
      </c>
      <c r="C101" s="26">
        <v>83698.8</v>
      </c>
      <c r="D101" s="26">
        <v>83698.8</v>
      </c>
      <c r="E101" s="26">
        <v>83698.8</v>
      </c>
      <c r="F101" s="23">
        <v>159163</v>
      </c>
    </row>
    <row r="102" spans="1:6" s="54" customFormat="1" ht="40.5">
      <c r="A102" s="32"/>
      <c r="B102" s="38" t="s">
        <v>15</v>
      </c>
      <c r="C102" s="26">
        <v>3114.4</v>
      </c>
      <c r="D102" s="26">
        <v>3114.4</v>
      </c>
      <c r="E102" s="26">
        <v>3114.4</v>
      </c>
      <c r="F102" s="23"/>
    </row>
    <row r="103" spans="1:6" s="52" customFormat="1" ht="28.5">
      <c r="A103" s="15" t="s">
        <v>5</v>
      </c>
      <c r="B103" s="24" t="s">
        <v>17</v>
      </c>
      <c r="C103" s="21">
        <f>SUM(C104:C104)</f>
        <v>67394.8</v>
      </c>
      <c r="D103" s="21">
        <f>SUM(D104:D104)</f>
        <v>67394.8</v>
      </c>
      <c r="E103" s="21">
        <f>SUM(E104:E104)</f>
        <v>67394.8</v>
      </c>
      <c r="F103" s="21">
        <f>SUM(F104:F104)</f>
        <v>186564.7</v>
      </c>
    </row>
    <row r="104" spans="1:6" s="54" customFormat="1" ht="40.5">
      <c r="A104" s="15"/>
      <c r="B104" s="38" t="s">
        <v>89</v>
      </c>
      <c r="C104" s="26">
        <v>67394.8</v>
      </c>
      <c r="D104" s="26">
        <v>67394.8</v>
      </c>
      <c r="E104" s="26">
        <v>67394.8</v>
      </c>
      <c r="F104" s="26">
        <v>186564.7</v>
      </c>
    </row>
    <row r="105" spans="1:6" s="58" customFormat="1" ht="16.5" customHeight="1">
      <c r="A105" s="15" t="s">
        <v>8</v>
      </c>
      <c r="B105" s="33" t="s">
        <v>90</v>
      </c>
      <c r="C105" s="21">
        <f>C106+C107+C108</f>
        <v>19291.3</v>
      </c>
      <c r="D105" s="21">
        <f>D106+D107+D108</f>
        <v>19291.3</v>
      </c>
      <c r="E105" s="21">
        <f>E106+E107+E108</f>
        <v>19291.3</v>
      </c>
      <c r="F105" s="21">
        <f>F106+F107+F108</f>
        <v>15611.800000000001</v>
      </c>
    </row>
    <row r="106" spans="1:6" ht="15">
      <c r="A106" s="32"/>
      <c r="B106" s="38" t="s">
        <v>91</v>
      </c>
      <c r="C106" s="26">
        <v>3046.7</v>
      </c>
      <c r="D106" s="26">
        <v>3046.7</v>
      </c>
      <c r="E106" s="26">
        <v>3046.7</v>
      </c>
      <c r="F106" s="26">
        <v>2042.1</v>
      </c>
    </row>
    <row r="107" spans="1:6" s="55" customFormat="1" ht="15" customHeight="1">
      <c r="A107" s="32"/>
      <c r="B107" s="38" t="s">
        <v>92</v>
      </c>
      <c r="C107" s="26">
        <v>13272</v>
      </c>
      <c r="D107" s="26">
        <v>13272</v>
      </c>
      <c r="E107" s="26">
        <v>13272</v>
      </c>
      <c r="F107" s="26">
        <v>13569.7</v>
      </c>
    </row>
    <row r="108" spans="1:6" s="55" customFormat="1" ht="15">
      <c r="A108" s="32"/>
      <c r="B108" s="38" t="s">
        <v>145</v>
      </c>
      <c r="C108" s="26">
        <v>2972.6</v>
      </c>
      <c r="D108" s="26">
        <v>2972.6</v>
      </c>
      <c r="E108" s="26">
        <v>2972.6</v>
      </c>
      <c r="F108" s="26"/>
    </row>
    <row r="109" spans="1:6" s="56" customFormat="1" ht="18" customHeight="1">
      <c r="A109" s="15" t="s">
        <v>43</v>
      </c>
      <c r="B109" s="33" t="s">
        <v>42</v>
      </c>
      <c r="C109" s="21">
        <f>SUM(C110:C112)</f>
        <v>343830.5</v>
      </c>
      <c r="D109" s="21">
        <f>SUM(D110:D112)</f>
        <v>343830.5</v>
      </c>
      <c r="E109" s="21">
        <f>SUM(E110:E112)</f>
        <v>343830.5</v>
      </c>
      <c r="F109" s="21">
        <v>610326.8</v>
      </c>
    </row>
    <row r="110" spans="1:6" s="56" customFormat="1" ht="27">
      <c r="A110" s="15"/>
      <c r="B110" s="39" t="s">
        <v>93</v>
      </c>
      <c r="C110" s="26">
        <v>298746.5</v>
      </c>
      <c r="D110" s="26">
        <v>298746.5</v>
      </c>
      <c r="E110" s="26">
        <v>298746.5</v>
      </c>
      <c r="F110" s="26">
        <v>318203.6</v>
      </c>
    </row>
    <row r="111" spans="1:6" s="56" customFormat="1" ht="14.25">
      <c r="A111" s="15"/>
      <c r="B111" s="39" t="s">
        <v>94</v>
      </c>
      <c r="C111" s="26">
        <v>18886.7</v>
      </c>
      <c r="D111" s="26">
        <v>18886.7</v>
      </c>
      <c r="E111" s="26">
        <v>18886.7</v>
      </c>
      <c r="F111" s="26">
        <v>20235.2</v>
      </c>
    </row>
    <row r="112" spans="1:6" s="56" customFormat="1" ht="30.75" customHeight="1">
      <c r="A112" s="15"/>
      <c r="B112" s="39" t="s">
        <v>146</v>
      </c>
      <c r="C112" s="26">
        <v>26197.3</v>
      </c>
      <c r="D112" s="26">
        <v>26197.3</v>
      </c>
      <c r="E112" s="26">
        <v>26197.3</v>
      </c>
      <c r="F112" s="26"/>
    </row>
    <row r="113" spans="1:6" s="52" customFormat="1" ht="30" customHeight="1">
      <c r="A113" s="15" t="s">
        <v>101</v>
      </c>
      <c r="B113" s="24" t="s">
        <v>9</v>
      </c>
      <c r="C113" s="21">
        <f>C114</f>
        <v>8998.6</v>
      </c>
      <c r="D113" s="21">
        <f>D114</f>
        <v>8998.6</v>
      </c>
      <c r="E113" s="21">
        <f>E114</f>
        <v>8998.6</v>
      </c>
      <c r="F113" s="21">
        <f>F114</f>
        <v>9106.1</v>
      </c>
    </row>
    <row r="114" spans="1:6" ht="27">
      <c r="A114" s="15"/>
      <c r="B114" s="38" t="s">
        <v>10</v>
      </c>
      <c r="C114" s="31">
        <v>8998.6</v>
      </c>
      <c r="D114" s="31">
        <v>8998.6</v>
      </c>
      <c r="E114" s="31">
        <v>8998.6</v>
      </c>
      <c r="F114" s="28">
        <v>9106.1</v>
      </c>
    </row>
    <row r="115" spans="1:6" s="58" customFormat="1" ht="17.25" customHeight="1">
      <c r="A115" s="15" t="s">
        <v>149</v>
      </c>
      <c r="B115" s="33" t="s">
        <v>11</v>
      </c>
      <c r="C115" s="20">
        <f>SUM(C116:C119)</f>
        <v>49197.1</v>
      </c>
      <c r="D115" s="20">
        <f>SUM(D116:D119)</f>
        <v>49197.1</v>
      </c>
      <c r="E115" s="20">
        <f>SUM(E116:E119)</f>
        <v>49197.1</v>
      </c>
      <c r="F115" s="20">
        <v>47259.8</v>
      </c>
    </row>
    <row r="116" spans="1:6" ht="15.75" customHeight="1">
      <c r="A116" s="15"/>
      <c r="B116" s="38" t="s">
        <v>12</v>
      </c>
      <c r="C116" s="26">
        <v>1554.4</v>
      </c>
      <c r="D116" s="26">
        <v>1554.4</v>
      </c>
      <c r="E116" s="26">
        <v>1554.4</v>
      </c>
      <c r="F116" s="26">
        <v>24064.2</v>
      </c>
    </row>
    <row r="117" spans="1:6" ht="15.75" customHeight="1">
      <c r="A117" s="15"/>
      <c r="B117" s="38" t="s">
        <v>13</v>
      </c>
      <c r="C117" s="26">
        <v>616.6</v>
      </c>
      <c r="D117" s="26">
        <v>616.6</v>
      </c>
      <c r="E117" s="26">
        <v>616.6</v>
      </c>
      <c r="F117" s="26">
        <v>4545</v>
      </c>
    </row>
    <row r="118" spans="1:6" ht="15.75" customHeight="1">
      <c r="A118" s="15"/>
      <c r="B118" s="38" t="s">
        <v>14</v>
      </c>
      <c r="C118" s="26">
        <v>114</v>
      </c>
      <c r="D118" s="26">
        <v>114</v>
      </c>
      <c r="E118" s="26">
        <v>114</v>
      </c>
      <c r="F118" s="26">
        <v>484.9</v>
      </c>
    </row>
    <row r="119" spans="1:6" ht="15.75" customHeight="1">
      <c r="A119" s="15"/>
      <c r="B119" s="38" t="s">
        <v>39</v>
      </c>
      <c r="C119" s="26">
        <v>46912.1</v>
      </c>
      <c r="D119" s="26">
        <v>46912.1</v>
      </c>
      <c r="E119" s="26">
        <v>46912.1</v>
      </c>
      <c r="F119" s="26">
        <v>15980.6</v>
      </c>
    </row>
    <row r="120" spans="1:6" s="58" customFormat="1" ht="30" customHeight="1">
      <c r="A120" s="15" t="s">
        <v>151</v>
      </c>
      <c r="B120" s="33" t="s">
        <v>40</v>
      </c>
      <c r="C120" s="40">
        <f>C121</f>
        <v>8893.1</v>
      </c>
      <c r="D120" s="40">
        <f>D121</f>
        <v>8893.1</v>
      </c>
      <c r="E120" s="40">
        <f>E121</f>
        <v>8893.1</v>
      </c>
      <c r="F120" s="40">
        <f>F121</f>
        <v>34897.7</v>
      </c>
    </row>
    <row r="121" spans="1:6" ht="16.5" customHeight="1">
      <c r="A121" s="15"/>
      <c r="B121" s="41" t="s">
        <v>142</v>
      </c>
      <c r="C121" s="23">
        <v>8893.1</v>
      </c>
      <c r="D121" s="23">
        <v>8893.1</v>
      </c>
      <c r="E121" s="23">
        <v>8893.1</v>
      </c>
      <c r="F121" s="28">
        <v>34897.7</v>
      </c>
    </row>
    <row r="122" spans="1:6" s="58" customFormat="1" ht="16.5" customHeight="1">
      <c r="A122" s="15" t="s">
        <v>152</v>
      </c>
      <c r="B122" s="33" t="s">
        <v>32</v>
      </c>
      <c r="C122" s="20">
        <f>C123</f>
        <v>18464.6</v>
      </c>
      <c r="D122" s="20">
        <f>D123</f>
        <v>18464.6</v>
      </c>
      <c r="E122" s="20">
        <f>E123</f>
        <v>18464.6</v>
      </c>
      <c r="F122" s="82"/>
    </row>
    <row r="123" spans="1:6" ht="27">
      <c r="A123" s="15"/>
      <c r="B123" s="39" t="s">
        <v>106</v>
      </c>
      <c r="C123" s="23">
        <v>18464.6</v>
      </c>
      <c r="D123" s="23">
        <v>18464.6</v>
      </c>
      <c r="E123" s="23">
        <v>18464.6</v>
      </c>
      <c r="F123" s="28"/>
    </row>
    <row r="124" spans="1:6" ht="16.5" customHeight="1">
      <c r="A124" s="15" t="s">
        <v>153</v>
      </c>
      <c r="B124" s="24" t="s">
        <v>52</v>
      </c>
      <c r="C124" s="40">
        <f>C125</f>
        <v>63241</v>
      </c>
      <c r="D124" s="40">
        <f>D125</f>
        <v>63241</v>
      </c>
      <c r="E124" s="40">
        <f>E125</f>
        <v>63241</v>
      </c>
      <c r="F124" s="40">
        <f>F125</f>
        <v>23843.7</v>
      </c>
    </row>
    <row r="125" spans="1:6" ht="29.25" customHeight="1">
      <c r="A125" s="15"/>
      <c r="B125" s="41" t="s">
        <v>53</v>
      </c>
      <c r="C125" s="23">
        <v>63241</v>
      </c>
      <c r="D125" s="23">
        <v>63241</v>
      </c>
      <c r="E125" s="23">
        <v>63241</v>
      </c>
      <c r="F125" s="28">
        <v>23843.7</v>
      </c>
    </row>
    <row r="126" spans="1:6" ht="15.75" customHeight="1">
      <c r="A126" s="15" t="s">
        <v>99</v>
      </c>
      <c r="B126" s="33" t="s">
        <v>29</v>
      </c>
      <c r="C126" s="21">
        <f>C127</f>
        <v>341.55</v>
      </c>
      <c r="D126" s="21">
        <f>D127</f>
        <v>341.55</v>
      </c>
      <c r="E126" s="21">
        <f>E127</f>
        <v>341.55</v>
      </c>
      <c r="F126" s="26"/>
    </row>
    <row r="127" spans="1:6" ht="15.75" customHeight="1">
      <c r="A127" s="15"/>
      <c r="B127" s="39" t="s">
        <v>26</v>
      </c>
      <c r="C127" s="23">
        <v>341.55</v>
      </c>
      <c r="D127" s="23">
        <v>341.55</v>
      </c>
      <c r="E127" s="23">
        <v>341.55</v>
      </c>
      <c r="F127" s="26"/>
    </row>
    <row r="128" spans="1:6" s="58" customFormat="1" ht="16.5" customHeight="1">
      <c r="A128" s="15" t="s">
        <v>125</v>
      </c>
      <c r="B128" s="24" t="s">
        <v>27</v>
      </c>
      <c r="C128" s="21">
        <f>C129</f>
        <v>947844.2</v>
      </c>
      <c r="D128" s="21">
        <f>D129</f>
        <v>947844.2</v>
      </c>
      <c r="E128" s="21">
        <f>E129</f>
        <v>947844.2</v>
      </c>
      <c r="F128" s="21">
        <f>F129</f>
        <v>495227.9</v>
      </c>
    </row>
    <row r="129" spans="1:6" s="58" customFormat="1" ht="17.25" customHeight="1">
      <c r="A129" s="15"/>
      <c r="B129" s="38" t="s">
        <v>24</v>
      </c>
      <c r="C129" s="26">
        <v>947844.2</v>
      </c>
      <c r="D129" s="26">
        <v>947844.2</v>
      </c>
      <c r="E129" s="26">
        <v>947844.2</v>
      </c>
      <c r="F129" s="26">
        <v>495227.9</v>
      </c>
    </row>
    <row r="130" spans="1:6" s="58" customFormat="1" ht="30.75" customHeight="1">
      <c r="A130" s="15" t="s">
        <v>128</v>
      </c>
      <c r="B130" s="33" t="s">
        <v>6</v>
      </c>
      <c r="C130" s="42">
        <f>+C131+C132</f>
        <v>87930</v>
      </c>
      <c r="D130" s="42">
        <f>+D131+D132</f>
        <v>87930</v>
      </c>
      <c r="E130" s="42">
        <f>+E131+E132</f>
        <v>87930</v>
      </c>
      <c r="F130" s="42">
        <f>+F131+F132</f>
        <v>101600</v>
      </c>
    </row>
    <row r="131" spans="1:6" s="54" customFormat="1" ht="30" customHeight="1">
      <c r="A131" s="15"/>
      <c r="B131" s="38" t="s">
        <v>134</v>
      </c>
      <c r="C131" s="26">
        <v>77930</v>
      </c>
      <c r="D131" s="65">
        <v>77930</v>
      </c>
      <c r="E131" s="26">
        <v>77930</v>
      </c>
      <c r="F131" s="26">
        <v>87300</v>
      </c>
    </row>
    <row r="132" spans="1:6" s="54" customFormat="1" ht="28.5" customHeight="1">
      <c r="A132" s="15"/>
      <c r="B132" s="38" t="s">
        <v>135</v>
      </c>
      <c r="C132" s="26">
        <v>10000</v>
      </c>
      <c r="D132" s="65">
        <v>10000</v>
      </c>
      <c r="E132" s="26">
        <v>10000</v>
      </c>
      <c r="F132" s="26">
        <v>14300</v>
      </c>
    </row>
    <row r="133" spans="1:6" s="58" customFormat="1" ht="18" customHeight="1">
      <c r="A133" s="15" t="s">
        <v>83</v>
      </c>
      <c r="B133" s="33" t="s">
        <v>137</v>
      </c>
      <c r="C133" s="42">
        <f>SUM(C134:C135)</f>
        <v>125198.4</v>
      </c>
      <c r="D133" s="42">
        <f>SUM(D134:D135)</f>
        <v>92698.4</v>
      </c>
      <c r="E133" s="42">
        <f>SUM(E134:E135)</f>
        <v>125198.4</v>
      </c>
      <c r="F133" s="42">
        <v>54851.7</v>
      </c>
    </row>
    <row r="134" spans="1:6" ht="30" customHeight="1">
      <c r="A134" s="15"/>
      <c r="B134" s="38" t="s">
        <v>138</v>
      </c>
      <c r="C134" s="26">
        <v>62698.4</v>
      </c>
      <c r="D134" s="26">
        <v>62698.4</v>
      </c>
      <c r="E134" s="26">
        <v>62698.4</v>
      </c>
      <c r="F134" s="26">
        <v>52054.5</v>
      </c>
    </row>
    <row r="135" spans="1:6" ht="14.25">
      <c r="A135" s="15"/>
      <c r="B135" s="38" t="s">
        <v>22</v>
      </c>
      <c r="C135" s="26">
        <v>62500</v>
      </c>
      <c r="D135" s="26">
        <v>30000</v>
      </c>
      <c r="E135" s="26">
        <v>62500</v>
      </c>
      <c r="F135" s="26">
        <v>2200</v>
      </c>
    </row>
    <row r="136" spans="1:6" s="58" customFormat="1" ht="17.25" customHeight="1">
      <c r="A136" s="15" t="s">
        <v>123</v>
      </c>
      <c r="B136" s="24" t="s">
        <v>69</v>
      </c>
      <c r="C136" s="42">
        <f aca="true" t="shared" si="4" ref="C136:F137">C137</f>
        <v>260000</v>
      </c>
      <c r="D136" s="42">
        <f t="shared" si="4"/>
        <v>260000</v>
      </c>
      <c r="E136" s="42">
        <f t="shared" si="4"/>
        <v>260000</v>
      </c>
      <c r="F136" s="81">
        <f t="shared" si="4"/>
        <v>105000</v>
      </c>
    </row>
    <row r="137" spans="1:6" ht="15.75" customHeight="1">
      <c r="A137" s="15"/>
      <c r="B137" s="43" t="s">
        <v>70</v>
      </c>
      <c r="C137" s="26">
        <f t="shared" si="4"/>
        <v>260000</v>
      </c>
      <c r="D137" s="26">
        <f t="shared" si="4"/>
        <v>260000</v>
      </c>
      <c r="E137" s="26">
        <f t="shared" si="4"/>
        <v>260000</v>
      </c>
      <c r="F137" s="26">
        <f t="shared" si="4"/>
        <v>105000</v>
      </c>
    </row>
    <row r="138" spans="1:6" ht="13.5" customHeight="1">
      <c r="A138" s="15"/>
      <c r="B138" s="39" t="s">
        <v>71</v>
      </c>
      <c r="C138" s="26">
        <v>260000</v>
      </c>
      <c r="D138" s="26">
        <v>260000</v>
      </c>
      <c r="E138" s="26">
        <v>260000</v>
      </c>
      <c r="F138" s="26">
        <v>105000</v>
      </c>
    </row>
    <row r="139" spans="1:6" s="52" customFormat="1" ht="15.75" customHeight="1">
      <c r="A139" s="15" t="s">
        <v>136</v>
      </c>
      <c r="B139" s="24" t="s">
        <v>72</v>
      </c>
      <c r="C139" s="21">
        <f aca="true" t="shared" si="5" ref="C139:E140">C140</f>
        <v>11820.5</v>
      </c>
      <c r="D139" s="21">
        <f t="shared" si="5"/>
        <v>11820.5</v>
      </c>
      <c r="E139" s="21">
        <f t="shared" si="5"/>
        <v>11820.5</v>
      </c>
      <c r="F139" s="21">
        <v>12000</v>
      </c>
    </row>
    <row r="140" spans="1:6" ht="15.75" customHeight="1">
      <c r="A140" s="15"/>
      <c r="B140" s="43" t="s">
        <v>1</v>
      </c>
      <c r="C140" s="26">
        <f t="shared" si="5"/>
        <v>11820.5</v>
      </c>
      <c r="D140" s="26">
        <f t="shared" si="5"/>
        <v>11820.5</v>
      </c>
      <c r="E140" s="26">
        <f t="shared" si="5"/>
        <v>11820.5</v>
      </c>
      <c r="F140" s="26"/>
    </row>
    <row r="141" spans="1:6" ht="27">
      <c r="A141" s="15"/>
      <c r="B141" s="39" t="s">
        <v>114</v>
      </c>
      <c r="C141" s="26">
        <v>11820.5</v>
      </c>
      <c r="D141" s="26">
        <v>11820.5</v>
      </c>
      <c r="E141" s="26">
        <v>11820.5</v>
      </c>
      <c r="F141" s="26"/>
    </row>
    <row r="142" spans="1:6" ht="17.25" customHeight="1">
      <c r="A142" s="15" t="s">
        <v>33</v>
      </c>
      <c r="B142" s="33" t="s">
        <v>0</v>
      </c>
      <c r="C142" s="21">
        <f aca="true" t="shared" si="6" ref="C142:E143">C143</f>
        <v>2549.7</v>
      </c>
      <c r="D142" s="21">
        <f t="shared" si="6"/>
        <v>2549.7</v>
      </c>
      <c r="E142" s="21">
        <f t="shared" si="6"/>
        <v>2549.7</v>
      </c>
      <c r="F142" s="21">
        <v>2891.4</v>
      </c>
    </row>
    <row r="143" spans="1:6" ht="15.75" customHeight="1">
      <c r="A143" s="15"/>
      <c r="B143" s="43" t="s">
        <v>1</v>
      </c>
      <c r="C143" s="26">
        <f t="shared" si="6"/>
        <v>2549.7</v>
      </c>
      <c r="D143" s="26">
        <f t="shared" si="6"/>
        <v>2549.7</v>
      </c>
      <c r="E143" s="26">
        <f t="shared" si="6"/>
        <v>2549.7</v>
      </c>
      <c r="F143" s="26"/>
    </row>
    <row r="144" spans="1:6" ht="27">
      <c r="A144" s="15"/>
      <c r="B144" s="39" t="s">
        <v>155</v>
      </c>
      <c r="C144" s="26">
        <v>2549.7</v>
      </c>
      <c r="D144" s="26">
        <v>2549.7</v>
      </c>
      <c r="E144" s="26">
        <v>2549.7</v>
      </c>
      <c r="F144" s="26"/>
    </row>
    <row r="145" spans="1:6" s="52" customFormat="1" ht="16.5" customHeight="1">
      <c r="A145" s="15" t="s">
        <v>34</v>
      </c>
      <c r="B145" s="24" t="s">
        <v>2</v>
      </c>
      <c r="C145" s="21">
        <f>C146</f>
        <v>457843.61</v>
      </c>
      <c r="D145" s="21">
        <f>D146</f>
        <v>457320.7</v>
      </c>
      <c r="E145" s="21">
        <f>E146</f>
        <v>457843.61</v>
      </c>
      <c r="F145" s="21">
        <f>F146</f>
        <v>665642.31</v>
      </c>
    </row>
    <row r="146" spans="1:6" s="54" customFormat="1" ht="27">
      <c r="A146" s="15"/>
      <c r="B146" s="43" t="s">
        <v>17</v>
      </c>
      <c r="C146" s="26">
        <f>SUM(C147:C149)</f>
        <v>457843.61</v>
      </c>
      <c r="D146" s="26">
        <f>SUM(D147:D149)</f>
        <v>457320.7</v>
      </c>
      <c r="E146" s="26">
        <f>SUM(E147:E149)</f>
        <v>457843.61</v>
      </c>
      <c r="F146" s="26">
        <f>SUM(F147:F149)</f>
        <v>665642.31</v>
      </c>
    </row>
    <row r="147" spans="1:6" ht="14.25">
      <c r="A147" s="15"/>
      <c r="B147" s="39" t="s">
        <v>103</v>
      </c>
      <c r="C147" s="26">
        <v>404563.8</v>
      </c>
      <c r="D147" s="26">
        <v>404563.8</v>
      </c>
      <c r="E147" s="26">
        <v>404563.8</v>
      </c>
      <c r="F147" s="26">
        <v>629250.4</v>
      </c>
    </row>
    <row r="148" spans="1:6" ht="15.75" customHeight="1">
      <c r="A148" s="15"/>
      <c r="B148" s="39" t="s">
        <v>60</v>
      </c>
      <c r="C148" s="26">
        <v>16887.9</v>
      </c>
      <c r="D148" s="26">
        <v>16887.9</v>
      </c>
      <c r="E148" s="26">
        <v>16887.9</v>
      </c>
      <c r="F148" s="26"/>
    </row>
    <row r="149" spans="1:6" ht="14.25">
      <c r="A149" s="44"/>
      <c r="B149" s="45" t="s">
        <v>104</v>
      </c>
      <c r="C149" s="46">
        <v>36391.91</v>
      </c>
      <c r="D149" s="46">
        <v>35869</v>
      </c>
      <c r="E149" s="46">
        <v>36391.91</v>
      </c>
      <c r="F149" s="46">
        <f>E149</f>
        <v>36391.91</v>
      </c>
    </row>
    <row r="150" spans="1:6" ht="14.25">
      <c r="A150" s="47"/>
      <c r="B150" s="48"/>
      <c r="C150" s="49"/>
      <c r="D150" s="49"/>
      <c r="E150" s="49"/>
      <c r="F150" s="49"/>
    </row>
    <row r="151" spans="1:6" ht="15.75" customHeight="1">
      <c r="A151" s="47"/>
      <c r="B151" s="48"/>
      <c r="C151" s="49"/>
      <c r="D151" s="49"/>
      <c r="E151" s="49"/>
      <c r="F151" s="49"/>
    </row>
    <row r="152" spans="1:6" ht="14.25">
      <c r="A152" s="47"/>
      <c r="B152" s="79"/>
      <c r="C152" s="80"/>
      <c r="D152" s="80"/>
      <c r="E152" s="80"/>
      <c r="F152" s="80"/>
    </row>
  </sheetData>
  <mergeCells count="4">
    <mergeCell ref="A1:F1"/>
    <mergeCell ref="A2:F2"/>
    <mergeCell ref="A3:F3"/>
    <mergeCell ref="A4:F4"/>
  </mergeCells>
  <printOptions/>
  <pageMargins left="0.26" right="0.2" top="0.36" bottom="0.23" header="0.17" footer="0.19"/>
  <pageSetup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по реализации ФЦП и непрограммной части по РМЭ за счет средств федерального бюджета на 1 января 2015 г.</dc:title>
  <dc:subject/>
  <dc:creator>SapojnikovaMW</dc:creator>
  <cp:keywords/>
  <dc:description/>
  <cp:lastModifiedBy>SapojnikovaMW</cp:lastModifiedBy>
  <cp:lastPrinted>2015-07-06T08:28:11Z</cp:lastPrinted>
  <dcterms:created xsi:type="dcterms:W3CDTF">2014-01-24T05:44:32Z</dcterms:created>
  <dcterms:modified xsi:type="dcterms:W3CDTF">2015-07-06T08:28:15Z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XXJ7TYMEEKJ2-1650-23</vt:lpwstr>
  </property>
  <property fmtid="{D5CDD505-2E9C-101B-9397-08002B2CF9AE}" pid="4" name="_dlc_DocIdItemGu">
    <vt:lpwstr>41649a26-599c-4285-9fd8-66a298e4d099</vt:lpwstr>
  </property>
  <property fmtid="{D5CDD505-2E9C-101B-9397-08002B2CF9AE}" pid="5" name="_dlc_DocIdU">
    <vt:lpwstr>https://vip.gov.mari.ru/mecon/_layouts/DocIdRedir.aspx?ID=XXJ7TYMEEKJ2-1650-23, XXJ7TYMEEKJ2-1650-23</vt:lpwstr>
  </property>
  <property fmtid="{D5CDD505-2E9C-101B-9397-08002B2CF9AE}" pid="6" name="Пап">
    <vt:lpwstr>Информация по реализации программ в 2014 году</vt:lpwstr>
  </property>
  <property fmtid="{D5CDD505-2E9C-101B-9397-08002B2CF9AE}" pid="7" name="Описан">
    <vt:lpwstr/>
  </property>
</Properties>
</file>